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Светлана Толмачева\Desktop\ПРОГНОЗ_2027_2029\В КСО_2027_2029\"/>
    </mc:Choice>
  </mc:AlternateContent>
  <bookViews>
    <workbookView xWindow="0" yWindow="0" windowWidth="28800" windowHeight="12180"/>
  </bookViews>
  <sheets>
    <sheet name="по основным характеристикам" sheetId="1" r:id="rId1"/>
  </sheets>
  <definedNames>
    <definedName name="_xlnm.Print_Area" localSheetId="0">'по основным характеристикам'!$A$1:$K$142</definedName>
  </definedNames>
  <calcPr calcId="152511"/>
</workbook>
</file>

<file path=xl/calcChain.xml><?xml version="1.0" encoding="utf-8"?>
<calcChain xmlns="http://schemas.openxmlformats.org/spreadsheetml/2006/main">
  <c r="K12" i="1" l="1"/>
  <c r="I12" i="1"/>
  <c r="J12" i="1"/>
  <c r="F12" i="1"/>
  <c r="H129" i="1"/>
  <c r="G129" i="1"/>
  <c r="H120" i="1"/>
  <c r="G120" i="1"/>
  <c r="G43" i="1" l="1"/>
  <c r="H29" i="1"/>
  <c r="H14" i="1" s="1"/>
  <c r="H21" i="1"/>
  <c r="I14" i="1"/>
  <c r="J14" i="1"/>
  <c r="K14" i="1"/>
  <c r="F14" i="1"/>
  <c r="G14" i="1"/>
  <c r="G48" i="1" l="1"/>
  <c r="H48" i="1"/>
  <c r="I48" i="1"/>
  <c r="J48" i="1"/>
  <c r="K48" i="1"/>
  <c r="F48" i="1"/>
  <c r="F86" i="1"/>
  <c r="G86" i="1"/>
  <c r="H86" i="1"/>
  <c r="I86" i="1"/>
  <c r="J86" i="1"/>
  <c r="K86" i="1"/>
  <c r="J109" i="1" l="1"/>
  <c r="K109" i="1"/>
  <c r="G109" i="1"/>
  <c r="H109" i="1"/>
  <c r="F109" i="1"/>
  <c r="G70" i="1" l="1"/>
  <c r="H70" i="1"/>
  <c r="I70" i="1"/>
  <c r="J70" i="1"/>
  <c r="K70" i="1"/>
  <c r="F70" i="1"/>
  <c r="G73" i="1" l="1"/>
  <c r="F73" i="1"/>
  <c r="I73" i="1"/>
  <c r="J73" i="1"/>
  <c r="K73" i="1"/>
  <c r="G133" i="1" l="1"/>
  <c r="H133" i="1"/>
  <c r="I133" i="1"/>
  <c r="J133" i="1"/>
  <c r="K133" i="1"/>
  <c r="F133" i="1"/>
  <c r="G99" i="1"/>
  <c r="H99" i="1"/>
  <c r="I99" i="1"/>
  <c r="J99" i="1"/>
  <c r="K99" i="1"/>
  <c r="F99" i="1"/>
  <c r="F102" i="1" l="1"/>
  <c r="H102" i="1"/>
  <c r="I102" i="1"/>
  <c r="J102" i="1"/>
  <c r="K102" i="1"/>
  <c r="G102" i="1"/>
  <c r="G12" i="1" s="1"/>
  <c r="G68" i="1"/>
  <c r="H68" i="1"/>
  <c r="I68" i="1"/>
  <c r="J68" i="1"/>
  <c r="K68" i="1"/>
  <c r="H73" i="1"/>
  <c r="G78" i="1"/>
  <c r="H78" i="1"/>
  <c r="I78" i="1"/>
  <c r="J78" i="1"/>
  <c r="K78" i="1"/>
  <c r="G82" i="1" l="1"/>
  <c r="H82" i="1"/>
  <c r="I82" i="1"/>
  <c r="J82" i="1"/>
  <c r="K82" i="1"/>
  <c r="F82" i="1"/>
  <c r="G89" i="1" l="1"/>
  <c r="G88" i="1" s="1"/>
  <c r="H89" i="1"/>
  <c r="I89" i="1"/>
  <c r="J89" i="1"/>
  <c r="K89" i="1"/>
  <c r="F89" i="1"/>
  <c r="F88" i="1" s="1"/>
  <c r="G65" i="1"/>
  <c r="H65" i="1"/>
  <c r="I65" i="1"/>
  <c r="J65" i="1"/>
  <c r="K65" i="1"/>
  <c r="F65" i="1"/>
  <c r="G62" i="1" l="1"/>
  <c r="H62" i="1"/>
  <c r="I62" i="1"/>
  <c r="J62" i="1"/>
  <c r="K62" i="1"/>
  <c r="F62" i="1"/>
  <c r="F97" i="1" l="1"/>
  <c r="F96" i="1" s="1"/>
  <c r="F84" i="1"/>
  <c r="F80" i="1"/>
  <c r="F78" i="1"/>
  <c r="F68" i="1"/>
  <c r="F64" i="1"/>
  <c r="F61" i="1" s="1"/>
  <c r="F59" i="1"/>
  <c r="F58" i="1" s="1"/>
  <c r="F56" i="1"/>
  <c r="F54" i="1"/>
  <c r="F51" i="1"/>
  <c r="F46" i="1"/>
  <c r="F44" i="1"/>
  <c r="F42" i="1"/>
  <c r="F40" i="1"/>
  <c r="F39" i="1" s="1"/>
  <c r="F33" i="1"/>
  <c r="F32" i="1" s="1"/>
  <c r="F13" i="1"/>
  <c r="F38" i="1" l="1"/>
  <c r="F72" i="1"/>
  <c r="F67" i="1" s="1"/>
  <c r="F95" i="1"/>
  <c r="F53" i="1"/>
  <c r="F50" i="1" s="1"/>
  <c r="G80" i="1" l="1"/>
  <c r="H80" i="1"/>
  <c r="I80" i="1"/>
  <c r="J80" i="1"/>
  <c r="K80" i="1"/>
  <c r="G64" i="1" l="1"/>
  <c r="G61" i="1" s="1"/>
  <c r="H64" i="1"/>
  <c r="I64" i="1"/>
  <c r="J64" i="1"/>
  <c r="K64" i="1"/>
  <c r="G59" i="1"/>
  <c r="G58" i="1" s="1"/>
  <c r="G51" i="1"/>
  <c r="H51" i="1"/>
  <c r="I51" i="1"/>
  <c r="J51" i="1"/>
  <c r="K51" i="1"/>
  <c r="G54" i="1"/>
  <c r="G56" i="1"/>
  <c r="G46" i="1"/>
  <c r="G44" i="1"/>
  <c r="G53" i="1" l="1"/>
  <c r="G50" i="1" s="1"/>
  <c r="G42" i="1" l="1"/>
  <c r="G40" i="1"/>
  <c r="G39" i="1" s="1"/>
  <c r="G38" i="1" s="1"/>
  <c r="G13" i="1"/>
  <c r="I13" i="1"/>
  <c r="J13" i="1"/>
  <c r="K13" i="1"/>
  <c r="H13" i="1"/>
  <c r="G33" i="1"/>
  <c r="G32" i="1" s="1"/>
  <c r="I33" i="1"/>
  <c r="I32" i="1" s="1"/>
  <c r="J33" i="1"/>
  <c r="J32" i="1" s="1"/>
  <c r="K33" i="1"/>
  <c r="K32" i="1" s="1"/>
  <c r="H33" i="1"/>
  <c r="H32" i="1" s="1"/>
  <c r="I40" i="1"/>
  <c r="J40" i="1"/>
  <c r="K40" i="1"/>
  <c r="H40" i="1"/>
  <c r="H42" i="1"/>
  <c r="I42" i="1"/>
  <c r="J42" i="1"/>
  <c r="K42" i="1"/>
  <c r="H44" i="1"/>
  <c r="I44" i="1"/>
  <c r="J44" i="1"/>
  <c r="K44" i="1"/>
  <c r="H46" i="1"/>
  <c r="I46" i="1"/>
  <c r="J46" i="1"/>
  <c r="K46" i="1"/>
  <c r="H54" i="1"/>
  <c r="I54" i="1"/>
  <c r="J54" i="1"/>
  <c r="K54" i="1"/>
  <c r="H56" i="1"/>
  <c r="I56" i="1"/>
  <c r="J56" i="1"/>
  <c r="K56" i="1"/>
  <c r="H59" i="1"/>
  <c r="H58" i="1" s="1"/>
  <c r="I59" i="1"/>
  <c r="I58" i="1" s="1"/>
  <c r="J59" i="1"/>
  <c r="J58" i="1" s="1"/>
  <c r="K59" i="1"/>
  <c r="K58" i="1" s="1"/>
  <c r="G84" i="1"/>
  <c r="H84" i="1"/>
  <c r="H72" i="1" s="1"/>
  <c r="H67" i="1" s="1"/>
  <c r="I84" i="1"/>
  <c r="J84" i="1"/>
  <c r="K84" i="1"/>
  <c r="I88" i="1"/>
  <c r="J88" i="1"/>
  <c r="K88" i="1"/>
  <c r="G97" i="1"/>
  <c r="G96" i="1" s="1"/>
  <c r="H97" i="1"/>
  <c r="H96" i="1" s="1"/>
  <c r="I97" i="1"/>
  <c r="I96" i="1" s="1"/>
  <c r="J97" i="1"/>
  <c r="J96" i="1" s="1"/>
  <c r="K97" i="1"/>
  <c r="K96" i="1" s="1"/>
  <c r="K39" i="1" l="1"/>
  <c r="K38" i="1" s="1"/>
  <c r="H39" i="1"/>
  <c r="H38" i="1" s="1"/>
  <c r="J39" i="1"/>
  <c r="J38" i="1" s="1"/>
  <c r="I39" i="1"/>
  <c r="I38" i="1" s="1"/>
  <c r="J72" i="1"/>
  <c r="J67" i="1" s="1"/>
  <c r="I72" i="1"/>
  <c r="I67" i="1" s="1"/>
  <c r="G72" i="1"/>
  <c r="G67" i="1" s="1"/>
  <c r="K72" i="1"/>
  <c r="K67" i="1" s="1"/>
  <c r="G95" i="1"/>
  <c r="I53" i="1"/>
  <c r="I50" i="1" s="1"/>
  <c r="H88" i="1"/>
  <c r="I95" i="1"/>
  <c r="K61" i="1"/>
  <c r="H95" i="1"/>
  <c r="H12" i="1" s="1"/>
  <c r="K53" i="1"/>
  <c r="K50" i="1" s="1"/>
  <c r="I61" i="1"/>
  <c r="H53" i="1"/>
  <c r="H50" i="1" s="1"/>
  <c r="J53" i="1"/>
  <c r="J50" i="1" s="1"/>
  <c r="J61" i="1"/>
  <c r="H61" i="1"/>
  <c r="K95" i="1"/>
  <c r="J95" i="1"/>
  <c r="I109" i="1" l="1"/>
</calcChain>
</file>

<file path=xl/sharedStrings.xml><?xml version="1.0" encoding="utf-8"?>
<sst xmlns="http://schemas.openxmlformats.org/spreadsheetml/2006/main" count="379" uniqueCount="275">
  <si>
    <t>701</t>
  </si>
  <si>
    <t>Прочие неналоговые доходы бюджетов муниципальных районов</t>
  </si>
  <si>
    <t>701 1 17 05050 05 0000 180</t>
  </si>
  <si>
    <t>Невыясненные поступления</t>
  </si>
  <si>
    <t>701 1 17 01000 00 00001 80</t>
  </si>
  <si>
    <t>ПРОЧИЕ НЕНАЛОГОВЫЕ ДОХОДЫ</t>
  </si>
  <si>
    <t>701 1 17 00000 00 0000 000</t>
  </si>
  <si>
    <t>ШТРАФЫ, САНКЦИИ, ВОЗМЕЩЕНИЕ УЩЕРБА</t>
  </si>
  <si>
    <t>000 1 16 00000 00 0000 000</t>
  </si>
  <si>
    <t>Администрация МО "Поселок Пеледуй"</t>
  </si>
  <si>
    <t xml:space="preserve">      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</si>
  <si>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704 1 14 06013 13 0000 430</t>
  </si>
  <si>
    <t>Администрация МО "Поселок Витим"</t>
  </si>
  <si>
    <t>703 1 14 06013 13 0000 430</t>
  </si>
  <si>
    <t>Администрация МО "Город Ленск"</t>
  </si>
  <si>
    <t>702 1 14 06013 13 0000 430</t>
  </si>
  <si>
    <t xml:space="preserve">        Доходы от продажи земельных участков, государственная собственность на которые не разграничена и которые расположены в границах межселенных территорий муниципальных районов</t>
  </si>
  <si>
    <t>701 1 14 06013 05 0000 430</t>
  </si>
  <si>
    <t>ДОХОДЫ ОТ ПРОДАЖИ МАТЕРИАЛЬНЫХ И НЕМАТЕРИАЛЬНЫХ АКТИВОВ</t>
  </si>
  <si>
    <t>000 1 14 00000 00 0000 000</t>
  </si>
  <si>
    <t>Прочие доходы от компенсации затрат бюджетов муниципальных районов</t>
  </si>
  <si>
    <t>701 1 13 02995 05 0000 130</t>
  </si>
  <si>
    <t>Доходы от компенсации затрат государства</t>
  </si>
  <si>
    <t>701 1 13 02000 00 0000 130</t>
  </si>
  <si>
    <t>Прочие доходы от оказания платных услуг (работ) получателями средств бюджетов муниципальных районов</t>
  </si>
  <si>
    <t>701 1 13 01995 05 0000 130</t>
  </si>
  <si>
    <t>Прочие доходы от оказания платных услуг (работ)</t>
  </si>
  <si>
    <t>701 1 13 01990 00 0000 130</t>
  </si>
  <si>
    <t>Доходы от оказания платных услуг (работ)</t>
  </si>
  <si>
    <t>701 1 13 01000 00 0000 130</t>
  </si>
  <si>
    <t>ДОХОДЫ ОТ ОКАЗАНИЯ ПЛАТНЫХ УСЛУГ (РАБОТ) И КОМПЕНСАЦИИ ЗАТРАТ ГОСУДАРСТВА</t>
  </si>
  <si>
    <t>701 1 13 00000 00 0000 000</t>
  </si>
  <si>
    <t>048</t>
  </si>
  <si>
    <t>Плата за сбросы загрязняющих веществ в водные объекты</t>
  </si>
  <si>
    <t>Плата за негативное воздействие на окружающую среду</t>
  </si>
  <si>
    <t>048 1 12 01000 01 0000 120</t>
  </si>
  <si>
    <t>ПЛАТЕЖИ ПРИ ПОЛЬЗОВАНИИ ПРИРОДНЫМИ РЕСУРСАМИ</t>
  </si>
  <si>
    <t>048 1 12 00000 00 0000 000</t>
  </si>
  <si>
    <t>Администрация муниципального образования "Ленский район"</t>
  </si>
  <si>
    <t>Доходы от сдачи в аренду имущества, составляющего казну муниципальных районов (за исключением земельных участков)</t>
  </si>
  <si>
    <t>701 1 11 05075 05 0000 120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</si>
  <si>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</si>
  <si>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000 1 11 05070 00 0000 120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</si>
  <si>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</si>
  <si>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701 1 11 05025 05 0000 120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</si>
  <si>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</si>
  <si>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</si>
  <si>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</si>
  <si>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704 1 11 05013 13 0000 120</t>
  </si>
  <si>
    <t>703 1 11 05013 13 0000 120</t>
  </si>
  <si>
    <t>702 1 11 05013 13 0000 120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</si>
  <si>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</si>
  <si>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701 1 11 05013 05 0000 120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</si>
  <si>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</si>
  <si>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</si>
  <si>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</si>
  <si>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</si>
  <si>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муниципальным районам</t>
  </si>
  <si>
    <t>701 1 11 01050 05 0000 120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</si>
  <si>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Российской Федерации, субъектам Российской Федерации или муниципальным образованиям</t>
  </si>
  <si>
    <t>701 1 11 01000 00 0000 120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</si>
  <si>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</si>
  <si>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</si>
  <si>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Государственная пошлина за выдачу разрешения на установку рекламной конструкции</t>
  </si>
  <si>
    <t>701 1 08 07150 01 0000 110</t>
  </si>
  <si>
    <t>Государственная пошлина за государственную регистрацию, а также за совершение прочих юридически значимых действий</t>
  </si>
  <si>
    <t>701 1 08 07000 01 0000 110</t>
  </si>
  <si>
    <t>Управление Федеральной налоговой службы по Республике Саха (Якутия)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</si>
  <si>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</si>
  <si>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182 1 08 03010 01 0000 110</t>
  </si>
  <si>
    <t>Государственная пошлина по делам, рассматриваемым в судах общей юрисдикции, мировыми судьями</t>
  </si>
  <si>
    <t>182 1 08 03000 01 0000 110</t>
  </si>
  <si>
    <t>ГОСУДАРСТВЕННАЯ ПОШЛИНА</t>
  </si>
  <si>
    <t>000 1 08 00000 00 0000 000</t>
  </si>
  <si>
    <t>Налог на добычу общераспространенных полезных ископаемых</t>
  </si>
  <si>
    <t>182 1 07 01020 01 0000 110</t>
  </si>
  <si>
    <t>Налог на добычу полезных ископаемых</t>
  </si>
  <si>
    <t>182 1 07 01000 01 0000 110</t>
  </si>
  <si>
    <t>НАЛОГИ, СБОРЫ И РЕГУЛЯРНЫЕ ПЛАТЕЖИ ЗА ПОЛЬЗОВАНИЕ ПРИРОДНЫМИ РЕСУРСАМИ</t>
  </si>
  <si>
    <t>182 1 07 00000 00 0000 000</t>
  </si>
  <si>
    <t>Земельный налог с физических лиц, обладающих земельным участком, расположенным в границах межселенных территорий</t>
  </si>
  <si>
    <t>182 1 06 06043 05 0000 110</t>
  </si>
  <si>
    <t>Земельный налог с физических лиц</t>
  </si>
  <si>
    <t>182 1 06 06040 00 0000 110</t>
  </si>
  <si>
    <t>Земельный налог с организаций, обладающих земельным участком, расположенным в границах межселенных территорий</t>
  </si>
  <si>
    <t>182 1 06 06033 05 1000 110</t>
  </si>
  <si>
    <t>Земельный налог с организаций</t>
  </si>
  <si>
    <t>182 1 06 06030 00 0000 110</t>
  </si>
  <si>
    <t>Земельный налог</t>
  </si>
  <si>
    <t>182 1 06 06000 00 0000 110</t>
  </si>
  <si>
    <t>НАЛОГИ НА ИМУЩЕСТВО</t>
  </si>
  <si>
    <t>182 1 06 00000 00 0000 000</t>
  </si>
  <si>
    <t>182 1 05 04020 02 0000 110</t>
  </si>
  <si>
    <t>Налог, взимаемый в связи с применением патентной системы налогообложения</t>
  </si>
  <si>
    <t>182 1 05 04000 02 0000 110</t>
  </si>
  <si>
    <t>Единый сельскохозяйственный налог</t>
  </si>
  <si>
    <t>182 1 05 03010 01 0000 110</t>
  </si>
  <si>
    <t>182 1 05 03000 01 0000 110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</si>
  <si>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</si>
  <si>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182 1 05 01021 01 0000 110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</si>
  <si>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</si>
  <si>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182 1 05 01020 01 0000 110</t>
  </si>
  <si>
    <t>Налог, взимаемый с налогоплательщиков, выбравших в качестве объекта налогообложения доходы</t>
  </si>
  <si>
    <t>182 1 05 01011 01 0000 110</t>
  </si>
  <si>
    <t>182 1 05 01010 01 0000 110</t>
  </si>
  <si>
    <t>Налог, взимаемый в связи с применением упрощенной системы налогообложения</t>
  </si>
  <si>
    <t>182 1 05 01000 00 0000 110</t>
  </si>
  <si>
    <t>НАЛОГИ НА СОВОКУПНЫЙ ДОХОД</t>
  </si>
  <si>
    <t>182 1 05 00000 00 0000 000</t>
  </si>
  <si>
    <t>Акцизы по подакцизным товарам (продукции), производимым на территории Российской Федерации</t>
  </si>
  <si>
    <t>НАЛОГИ НА ТОВАРЫ (РАБОТЫ, УСЛУГИ), РЕАЛИЗУЕМЫЕ НА ТЕРРИТОРИИ РОССИЙСКОЙ ФЕДЕРАЦИИ</t>
  </si>
  <si>
    <t>х</t>
  </si>
  <si>
    <t>Налог на доходы физических лиц</t>
  </si>
  <si>
    <t>182 1 01 02000 01 0000 110</t>
  </si>
  <si>
    <t>НАЛОГИ НА ПРИБЫЛЬ, ДОХОДЫ</t>
  </si>
  <si>
    <t>182 1 01 00000 00 0000 000</t>
  </si>
  <si>
    <t>НАЛОГОВЫЕ И НЕНАЛОГОВЫЕ ДОХОДЫ</t>
  </si>
  <si>
    <t xml:space="preserve">Наименование </t>
  </si>
  <si>
    <t>Прогноз доходов бюджета</t>
  </si>
  <si>
    <t>Наименование главного администратора доходов бюджета</t>
  </si>
  <si>
    <t>Код главы главного администратора доходов бюджета</t>
  </si>
  <si>
    <t>Классификация доходов бюджета</t>
  </si>
  <si>
    <t>№ п/п</t>
  </si>
  <si>
    <t>Реестр</t>
  </si>
  <si>
    <t>Единица измерения:  рубль</t>
  </si>
  <si>
    <t xml:space="preserve">Налог на имущество физических лиц
</t>
  </si>
  <si>
    <t xml:space="preserve">182 1 06 01000 00 0000 110
</t>
  </si>
  <si>
    <t xml:space="preserve">Налог на имущество физических лиц, взимаемый по ставкам, применяемым к объектам налогообложения, расположенным в границах межселенных территорий
</t>
  </si>
  <si>
    <t xml:space="preserve">182 1 06 01030 05 0000 110
</t>
  </si>
  <si>
    <t xml:space="preserve">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
</t>
  </si>
  <si>
    <t xml:space="preserve">701 1 08 07080 01 0000 110
</t>
  </si>
  <si>
    <t xml:space="preserve">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</si>
  <si>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701 1 11 09045 05 0000 120
</t>
  </si>
  <si>
    <t xml:space="preserve"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</si>
  <si>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701 1 11 09000 00 0000 120
</t>
  </si>
  <si>
    <t xml:space="preserve"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</si>
  <si>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701 1 11 05035 05 0000 120
</t>
  </si>
  <si>
    <t xml:space="preserve">701 1 11 05030 00 0000 120
</t>
  </si>
  <si>
    <t xml:space="preserve"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
</t>
  </si>
  <si>
    <t xml:space="preserve"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</si>
  <si>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>701 1 14 02053 05 0000 410</t>
  </si>
  <si>
    <t>078</t>
  </si>
  <si>
    <t>048 1 12 01010 01 6000 120</t>
  </si>
  <si>
    <t>048 1 12 01030 01 6000 120</t>
  </si>
  <si>
    <t>048 1 12 01070 01 6000 120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</si>
  <si>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действующим до 1 января 2020 года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</si>
  <si>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территориях), подлежащие зачислению в бюджет муниципального образовани</t>
  </si>
  <si>
    <t>701 1 16 10123 01 0051 140</t>
  </si>
  <si>
    <t>701 1 16 07010 05 0000 140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</si>
  <si>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</si>
  <si>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>701 1 16 07090 05 0000 140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</si>
  <si>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</si>
  <si>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>Плата за выбросы загрязняющих веществ в атмосферный воздух стационарными объектами</t>
  </si>
  <si>
    <t>Плата за размещение отходов производства</t>
  </si>
  <si>
    <t>Плата за размещение твердых коммунальных отходов</t>
  </si>
  <si>
    <t>048 1 12 01041 01 6000 120</t>
  </si>
  <si>
    <t>048 1 12 01042 01 6000 120</t>
  </si>
  <si>
    <t>Плата за выбросы загрязняющих веществ, образующихся при сжигании на факельных установках и (или) рассеивании попутного нефтяного газа</t>
  </si>
  <si>
    <t>078 1 16 11050 01 8000 140</t>
  </si>
  <si>
    <t>078 1 11 05430 05 8000 120</t>
  </si>
  <si>
    <t xml:space="preserve">        Плата за публичный сервитут, предусмотренная решением уполномоченного органа об установлении публичного сервитута в отношении земельных участков, которые расположены на межселенных территориях, находятся федеральной в собственности и осуществление полном</t>
  </si>
  <si>
    <t>Плата за публичный сервитут, предусмотренная решением уполномоченного органа об установлении публичного сервитута в отношении земельных участков, которые находятся в федеральной собственности и осуществление полномочий по управлению и распоряжению которыми передано органам государственной власти субъектов Российской Федерации</t>
  </si>
  <si>
    <t>000 1 11 05430 05 0000 120</t>
  </si>
  <si>
    <t>КБК</t>
  </si>
  <si>
    <t>000 1 00 00000 00 0000 000</t>
  </si>
  <si>
    <t>701 1 14 06025 05 0000 430</t>
  </si>
  <si>
    <t>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</si>
  <si>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Налог, взимаемый в связи с применением патентной системы налогообложения, зачисляемый в бюджеты муниципальных районов </t>
  </si>
  <si>
    <t>Доходы, поступающие в порядке возмещения расходов, понесенных в связи с эксплуатацией имущества муниципальных районов</t>
  </si>
  <si>
    <t>701 1 13 02065 05 0000 130</t>
  </si>
  <si>
    <t>701 1 16 10061 05 0000 140</t>
  </si>
  <si>
    <t>Платежи в целях возмещения убытков, причиненных уклонением от заключения с муниципальным органом муниципального района (муниципальным казенным учреждением) муниципального контракта (за исключением муниципального контракта, финансируемого за счет средств муниципального дорожного фонда)</t>
  </si>
  <si>
    <t>701 1 16 10100 05 0000 140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</si>
  <si>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</si>
  <si>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701 1 16 11064 01 0000 140</t>
  </si>
  <si>
    <t>Платежи, уплачиваемые в целях возмещения вреда, причиняемого автомобильным дорогам местного значения транспортными средствами, осуществляющими перевозки тяжеловесных и (или) крупногабаритных грузов</t>
  </si>
  <si>
    <t>182 1 03 00000 00 0000 000</t>
  </si>
  <si>
    <t>182 1 03 02000 01 0000 110</t>
  </si>
  <si>
    <t>182 1 03 02231 01 0000 110</t>
  </si>
  <si>
    <t>182 1 03 02241 01 0000 110</t>
  </si>
  <si>
    <t>182 1 03 02251 01 0000 110</t>
  </si>
  <si>
    <t>182 1 03 02261 01 0000 110</t>
  </si>
  <si>
    <t xml:space="preserve"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</si>
  <si>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</si>
  <si>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</si>
  <si>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</si>
  <si>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>701 1 16 09040 05 0000 140</t>
  </si>
  <si>
    <t xml:space="preserve"> Денежные средства, изымаемые в собственность муниципального района в соответствии с решениями судов (за исключением обвинительных приговоров судов)</t>
  </si>
  <si>
    <t>Наименование бюджета: бюджет муниципального района  "Ленский район"</t>
  </si>
  <si>
    <t>Администрация муниципального района "Ленский район"</t>
  </si>
  <si>
    <t>Министерство экологии, природопользования и лесного хозяйства Республики Саха (Якутия)</t>
  </si>
  <si>
    <t>Управление Федеральной службы по надзору в сфере природопользования по Республике Саха (Якутия)</t>
  </si>
  <si>
    <t>701 1 11 03050 05 0000 120</t>
  </si>
  <si>
    <t>Проценты, полученные от предоставления бюджетных кредитов внутри страны за счет средств бюджетов муниципальных районов</t>
  </si>
  <si>
    <t>701 1 11 03000 00 0000 120</t>
  </si>
  <si>
    <t>Проценты, полученные от предоставления бюджетных кредитов внутри страны</t>
  </si>
  <si>
    <t>Государственный комитет юстиции РС(Я)</t>
  </si>
  <si>
    <t>936 1 16 01053 01 8000 140</t>
  </si>
  <si>
    <t>936 1 16 01063 01 8000 140</t>
  </si>
  <si>
    <t>936 1 16 01073 01 8000 140</t>
  </si>
  <si>
    <t>936 1 16 01083 01 8000 140</t>
  </si>
  <si>
    <t>936 1 16 01143 01 8000 140</t>
  </si>
  <si>
    <t>936 1 16 01153 01 8000 140</t>
  </si>
  <si>
    <t>936 1 16 01173 01 8000 140</t>
  </si>
  <si>
    <t>936 1 16 01193 01 8000 140</t>
  </si>
  <si>
    <t>936 1 16 01203 01 8000 140</t>
  </si>
  <si>
    <t>936 1 16 02020 02 8000 140</t>
  </si>
  <si>
    <t xml:space="preserve">      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</si>
  <si>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     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</si>
  <si>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     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</si>
  <si>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     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</si>
  <si>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     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судьыми, комиссиями по делам несовершеннолетних и защите их прав</t>
  </si>
  <si>
    <t xml:space="preserve">      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</si>
  <si>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     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</si>
  <si>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     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</si>
  <si>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     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</si>
  <si>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     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</si>
  <si>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источников доходов бюджета муниципального района "Ленский район"</t>
  </si>
  <si>
    <t>Наименование финансового органа: Финансовое управление муниципального района "Ленский район"</t>
  </si>
  <si>
    <t>Начальник ФИНУ МР "Ленский район" ______________________________ О.А.Пестерева</t>
  </si>
  <si>
    <t xml:space="preserve">   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
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</si>
  <si>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</si>
  <si>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
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</si>
  <si>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</si>
  <si>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</si>
  <si>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Налог на доходы физических лиц в части суммы налога, превышающей 650 тысяч рублей, относящейся к части налоговой базы, превышающей 5 миллионов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
</t>
  </si>
  <si>
    <t xml:space="preserve"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</si>
  <si>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тысяч рублей за налоговые периоды до 1 января 2025 года, а также в части суммы налога, превышающей 312 тысяч рублей за налоговые периоды после 1 января 2025 года)
</t>
  </si>
  <si>
    <t xml:space="preserve">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
</t>
  </si>
  <si>
    <t xml:space="preserve"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
</t>
  </si>
  <si>
    <t>182 1 01 02010 01 1000 110</t>
  </si>
  <si>
    <t>182 1 01 02020 01 1000 110</t>
  </si>
  <si>
    <t>182 1 01 02021 01 1000 110</t>
  </si>
  <si>
    <t>182 1 01 02030 01 1000 110</t>
  </si>
  <si>
    <t>182 1 01 02040 01 1000 110</t>
  </si>
  <si>
    <t>182 1 01 02080 01 1000 110</t>
  </si>
  <si>
    <t>182 1 01 02130 01 1000 110</t>
  </si>
  <si>
    <t>182 1 01 02140 01 1000 110</t>
  </si>
  <si>
    <t>182 1 01 02150 01 1000 110</t>
  </si>
  <si>
    <t>182 1 01 02210 01 1000 110</t>
  </si>
  <si>
    <t xml:space="preserve">  Возмещение ущерба при возникновении страховых случаев, когда выгодоприобретателями выступают получатели средств бюджета муниципального района
</t>
  </si>
  <si>
    <t xml:space="preserve">701 1 16 11150 01 0000 140
</t>
  </si>
  <si>
    <t xml:space="preserve">Платежи по искам о возмещении вреда, причиненного недрам, а также платежи, уплачиваемые при добровольном возмещении вреда, причиненного недрам, подлежащие зачислению в бюджет муниципального образования (за исключением вреда, причиненного на особо охраняемых природных территориях)
</t>
  </si>
  <si>
    <t>Прочее возмещение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</t>
  </si>
  <si>
    <t>на "30" сентября 2026 года</t>
  </si>
  <si>
    <t>на 2027 год и плановый период 2028 и 2029 годов</t>
  </si>
  <si>
    <t>Прогноз доходов бюджета на 2026 год (РЕШЕНИЕ 01-05/1-39 от 31.08.2026 г)</t>
  </si>
  <si>
    <t>Кассовые поступления в текущем финансовом году (по состоянию на 30.09.2026 г.)</t>
  </si>
  <si>
    <t>Оценка исполнения 2026 год (текущий финансовый год)</t>
  </si>
  <si>
    <t>на 2027 год (очередной финансовый год)</t>
  </si>
  <si>
    <t>на 2028 год (первый год планового периода)</t>
  </si>
  <si>
    <t>на 2029 год (второй год планового периода)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</si>
  <si>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рублей) (сумма платежа (перерасчеты, недоимка и задолженность по соответствующему платежу, в том числе по отмененному)
</t>
  </si>
  <si>
    <t xml:space="preserve"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компании, за исключением уплачиваемого в связи с переходом на особый порядок уплаты на основании подачи в налоговый орган соответствующего уведомления (в части суммы налога, превышающей 650 тысяч рублей за налоговые периоды до 1 января 2025 года, а также в части суммы налога, превышающей 312 тысяч рублей, но не более 702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
</t>
  </si>
  <si>
    <t xml:space="preserve">      Налог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312 тысяч рублей) (сумма платежа (перерасчеты, недоимка и задолженность по соответствующему платежу, в том числе по отмененному)</t>
  </si>
  <si>
    <t>Налог на доходы физических лиц в части суммы налога, превышающей 650 тысяч рублей, относящейся к налоговой базе, указанной в пункте 6.2 статьи 210 Налогового кодекса Российской Федерации,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</si>
  <si>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182 1 01 02022 01 1000 110</t>
  </si>
  <si>
    <t>182 1 01 02100 01 1000 110</t>
  </si>
  <si>
    <t>182 1 01 02180 01 1000 110</t>
  </si>
  <si>
    <t>182 1 01 02230 01 1000 110</t>
  </si>
  <si>
    <t xml:space="preserve">Налог, взимаемый в связи с применением специального налогового режима "Автоматизированная упрощенная система налогообложения"
</t>
  </si>
  <si>
    <t>182 1 05 07000 01 0000 110</t>
  </si>
  <si>
    <t>182 1 01 02200 01 1000 110</t>
  </si>
  <si>
    <t>Налог на доходы физических лиц в части суммы налога, относящейся к сумме налоговых баз, указанных в пункте 61 статьи 210 Налогового кодекса Российской Федерации, не превышающей 5 миллионов рублей, за налоговые периоды после 1 января 2025 года (сумма платежа (перерасчеты, недоимка и задолженность по соответствующему платежу, в том числе по отмененному)</t>
  </si>
  <si>
    <t>182 1 01 02023 01 1000 110</t>
  </si>
  <si>
    <t>182 1 01 02024 01 1000 110</t>
  </si>
  <si>
    <t xml:space="preserve">    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3 402 тысячи рублей, относящейся к части налоговой базы, превышающей 20 миллионов рублей и составляющей не более 50 миллионов рублей) (сумма платежа (перерасчеты, недоимка и задолженность по соответствующему платежу, в том числе по отмененному)</t>
  </si>
  <si>
    <t xml:space="preserve">    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9 402 тысячи рублей, относящейся к части налоговой базы, превышающей 50 миллионов рублей) (сумма платежа (перерасчеты, недоимка и задолженность по соответствующему платежу, в том числе по отмененному)</t>
  </si>
  <si>
    <t>701 1 16 10031 05 0000 140</t>
  </si>
  <si>
    <t>701 1 16 01194 01 0000 140</t>
  </si>
  <si>
    <t xml:space="preserve">    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выявленные должностными лицами органов муниципального контроля</t>
  </si>
  <si>
    <t xml:space="preserve">701 1 16 11130 01 0000 140
</t>
  </si>
  <si>
    <t xml:space="preserve">      Платежи по искам о возмещении вреда, причиненного почвам, а также платежи, уплачиваемые при добровольном возмещении вреда, причиненного почвам, подлежащие зачислению в бюджет муниципального образования (за исключением вреда, причиненного на особо охраняемых природных территориях)</t>
  </si>
  <si>
    <t>701 1 16 10032 05 0000 140</t>
  </si>
  <si>
    <t>исполнитель: Гужавина С.А. 8(41137) 4-11-80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</si>
</sst>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4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10"/>
      <color rgb="FF000000"/>
      <name val="Arial Cyr"/>
      <family val="2"/>
    </font>
    <font>
      <sz val="10"/>
      <color rgb="FF000000"/>
      <name val="Arial Cyr"/>
      <charset val="204"/>
    </font>
    <font>
      <sz val="10"/>
      <color rgb="FF000000"/>
      <name val="Arial Cyr"/>
      <family val="2"/>
    </font>
    <font>
      <b/>
      <sz val="10"/>
      <color theme="1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9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1"/>
      <name val="Calibri"/>
      <family val="2"/>
      <charset val="204"/>
      <scheme val="minor"/>
    </font>
    <font>
      <b/>
      <sz val="9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Cyr"/>
      <family val="2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rgb="FF000000"/>
      <name val="Arial Cyr"/>
    </font>
    <font>
      <sz val="12"/>
      <name val="Arial"/>
      <family val="2"/>
      <charset val="204"/>
    </font>
    <font>
      <sz val="11"/>
      <name val="Calibri"/>
      <family val="2"/>
      <scheme val="mino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color rgb="FF00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indexed="65"/>
        <bgColor indexed="64"/>
      </patternFill>
    </fill>
    <fill>
      <patternFill patternType="solid">
        <fgColor rgb="FFFFFF99"/>
      </patternFill>
    </fill>
    <fill>
      <patternFill patternType="solid">
        <fgColor rgb="FFC0C0C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0">
    <xf numFmtId="0" fontId="0" fillId="0" borderId="0"/>
    <xf numFmtId="4" fontId="4" fillId="2" borderId="2">
      <alignment horizontal="right" vertical="top" shrinkToFit="1"/>
    </xf>
    <xf numFmtId="0" fontId="6" fillId="0" borderId="2">
      <alignment horizontal="left" vertical="top" wrapText="1"/>
    </xf>
    <xf numFmtId="1" fontId="6" fillId="0" borderId="2">
      <alignment horizontal="center" vertical="top" shrinkToFit="1"/>
    </xf>
    <xf numFmtId="0" fontId="11" fillId="0" borderId="0"/>
    <xf numFmtId="0" fontId="19" fillId="0" borderId="2">
      <alignment horizontal="left" vertical="top" wrapText="1"/>
    </xf>
    <xf numFmtId="0" fontId="21" fillId="0" borderId="0"/>
    <xf numFmtId="0" fontId="19" fillId="0" borderId="0">
      <alignment horizontal="left" wrapText="1"/>
    </xf>
    <xf numFmtId="0" fontId="19" fillId="0" borderId="0"/>
    <xf numFmtId="0" fontId="22" fillId="0" borderId="0">
      <alignment horizontal="center" wrapText="1"/>
    </xf>
    <xf numFmtId="0" fontId="22" fillId="0" borderId="0">
      <alignment horizontal="center"/>
    </xf>
    <xf numFmtId="0" fontId="19" fillId="0" borderId="0">
      <alignment horizontal="right"/>
    </xf>
    <xf numFmtId="0" fontId="19" fillId="0" borderId="2">
      <alignment horizontal="center" vertical="center" wrapText="1"/>
    </xf>
    <xf numFmtId="0" fontId="19" fillId="0" borderId="5">
      <alignment horizontal="center" vertical="center" wrapText="1"/>
    </xf>
    <xf numFmtId="1" fontId="19" fillId="0" borderId="2">
      <alignment horizontal="center" vertical="top" shrinkToFit="1"/>
    </xf>
    <xf numFmtId="0" fontId="19" fillId="0" borderId="2">
      <alignment horizontal="center" vertical="top" wrapText="1"/>
    </xf>
    <xf numFmtId="4" fontId="23" fillId="2" borderId="2">
      <alignment horizontal="right" vertical="top" shrinkToFit="1"/>
    </xf>
    <xf numFmtId="10" fontId="23" fillId="2" borderId="2">
      <alignment horizontal="center" vertical="top" shrinkToFit="1"/>
    </xf>
    <xf numFmtId="1" fontId="23" fillId="0" borderId="2">
      <alignment horizontal="left" vertical="top" shrinkToFit="1"/>
    </xf>
    <xf numFmtId="1" fontId="23" fillId="0" borderId="6">
      <alignment horizontal="left" vertical="top" shrinkToFit="1"/>
    </xf>
    <xf numFmtId="4" fontId="23" fillId="4" borderId="2">
      <alignment horizontal="right" vertical="top" shrinkToFit="1"/>
    </xf>
    <xf numFmtId="10" fontId="23" fillId="4" borderId="2">
      <alignment horizontal="center" vertical="top" shrinkToFit="1"/>
    </xf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8" fillId="5" borderId="0"/>
    <xf numFmtId="4" fontId="19" fillId="0" borderId="2">
      <alignment horizontal="right" vertical="top" shrinkToFit="1"/>
    </xf>
    <xf numFmtId="10" fontId="19" fillId="0" borderId="2">
      <alignment horizontal="center" vertical="top" shrinkToFit="1"/>
    </xf>
  </cellStyleXfs>
  <cellXfs count="93">
    <xf numFmtId="0" fontId="0" fillId="0" borderId="0" xfId="0"/>
    <xf numFmtId="0" fontId="3" fillId="0" borderId="1" xfId="0" applyFont="1" applyFill="1" applyBorder="1" applyAlignment="1">
      <alignment horizontal="center" vertical="top" wrapText="1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vertical="top" wrapText="1"/>
    </xf>
    <xf numFmtId="4" fontId="0" fillId="0" borderId="1" xfId="0" applyNumberFormat="1" applyFill="1" applyBorder="1" applyAlignment="1">
      <alignment horizontal="right" vertical="center"/>
    </xf>
    <xf numFmtId="4" fontId="3" fillId="0" borderId="1" xfId="0" applyNumberFormat="1" applyFont="1" applyFill="1" applyBorder="1" applyAlignment="1">
      <alignment horizontal="right" vertical="center"/>
    </xf>
    <xf numFmtId="4" fontId="7" fillId="0" borderId="1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top" wrapText="1"/>
    </xf>
    <xf numFmtId="49" fontId="7" fillId="0" borderId="1" xfId="0" applyNumberFormat="1" applyFont="1" applyFill="1" applyBorder="1" applyAlignment="1">
      <alignment vertical="center" wrapText="1"/>
    </xf>
    <xf numFmtId="4" fontId="0" fillId="0" borderId="0" xfId="0" applyNumberFormat="1" applyFill="1" applyAlignment="1">
      <alignment vertical="top"/>
    </xf>
    <xf numFmtId="0" fontId="0" fillId="0" borderId="0" xfId="0" applyFill="1" applyAlignment="1">
      <alignment vertical="top"/>
    </xf>
    <xf numFmtId="0" fontId="0" fillId="0" borderId="0" xfId="0" applyFill="1"/>
    <xf numFmtId="4" fontId="5" fillId="0" borderId="1" xfId="1" applyFont="1" applyFill="1" applyBorder="1" applyAlignment="1" applyProtection="1">
      <alignment horizontal="right" vertical="center" shrinkToFit="1"/>
    </xf>
    <xf numFmtId="0" fontId="0" fillId="0" borderId="0" xfId="0" applyFill="1" applyBorder="1" applyAlignment="1">
      <alignment vertical="top"/>
    </xf>
    <xf numFmtId="0" fontId="0" fillId="0" borderId="0" xfId="0" applyFill="1" applyBorder="1"/>
    <xf numFmtId="0" fontId="0" fillId="0" borderId="0" xfId="0" applyFill="1" applyAlignment="1">
      <alignment horizontal="center" vertical="top" wrapText="1"/>
    </xf>
    <xf numFmtId="0" fontId="0" fillId="0" borderId="0" xfId="0" applyFill="1" applyAlignment="1">
      <alignment horizontal="center" vertical="top"/>
    </xf>
    <xf numFmtId="0" fontId="0" fillId="0" borderId="0" xfId="0" applyFill="1" applyAlignment="1">
      <alignment horizontal="center"/>
    </xf>
    <xf numFmtId="0" fontId="0" fillId="0" borderId="0" xfId="0" applyFill="1" applyAlignment="1">
      <alignment vertical="top" wrapText="1"/>
    </xf>
    <xf numFmtId="4" fontId="1" fillId="0" borderId="0" xfId="0" applyNumberFormat="1" applyFont="1" applyFill="1" applyAlignment="1">
      <alignment vertical="top" wrapText="1"/>
    </xf>
    <xf numFmtId="0" fontId="1" fillId="0" borderId="0" xfId="0" applyFont="1" applyFill="1" applyAlignment="1">
      <alignment vertical="top" wrapText="1"/>
    </xf>
    <xf numFmtId="0" fontId="1" fillId="0" borderId="0" xfId="0" applyFont="1" applyFill="1" applyAlignment="1">
      <alignment vertical="top"/>
    </xf>
    <xf numFmtId="0" fontId="1" fillId="0" borderId="0" xfId="0" applyFont="1" applyFill="1"/>
    <xf numFmtId="4" fontId="1" fillId="0" borderId="0" xfId="0" applyNumberFormat="1" applyFont="1" applyFill="1" applyAlignment="1">
      <alignment vertical="top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4" fontId="0" fillId="0" borderId="0" xfId="0" applyNumberFormat="1" applyFill="1" applyBorder="1" applyAlignment="1">
      <alignment vertical="top"/>
    </xf>
    <xf numFmtId="4" fontId="0" fillId="0" borderId="0" xfId="0" applyNumberFormat="1" applyFill="1" applyAlignment="1">
      <alignment horizontal="center" vertical="top" wrapText="1"/>
    </xf>
    <xf numFmtId="4" fontId="0" fillId="0" borderId="0" xfId="0" applyNumberFormat="1" applyFill="1" applyAlignment="1">
      <alignment vertical="top" wrapText="1"/>
    </xf>
    <xf numFmtId="4" fontId="0" fillId="0" borderId="0" xfId="0" applyNumberFormat="1" applyFill="1"/>
    <xf numFmtId="4" fontId="0" fillId="0" borderId="0" xfId="0" applyNumberFormat="1" applyFill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 wrapText="1"/>
    </xf>
    <xf numFmtId="0" fontId="7" fillId="0" borderId="0" xfId="0" applyNumberFormat="1" applyFont="1" applyFill="1" applyBorder="1" applyAlignment="1">
      <alignment vertical="top" wrapText="1"/>
    </xf>
    <xf numFmtId="4" fontId="7" fillId="0" borderId="1" xfId="0" applyNumberFormat="1" applyFont="1" applyFill="1" applyBorder="1" applyAlignment="1">
      <alignment horizontal="right" vertical="center" wrapText="1"/>
    </xf>
    <xf numFmtId="4" fontId="6" fillId="0" borderId="1" xfId="1" applyFont="1" applyFill="1" applyBorder="1" applyAlignment="1" applyProtection="1">
      <alignment horizontal="right" vertical="center" shrinkToFit="1"/>
    </xf>
    <xf numFmtId="4" fontId="3" fillId="0" borderId="1" xfId="0" applyNumberFormat="1" applyFont="1" applyFill="1" applyBorder="1" applyAlignment="1">
      <alignment horizontal="right"/>
    </xf>
    <xf numFmtId="4" fontId="12" fillId="0" borderId="1" xfId="0" applyNumberFormat="1" applyFont="1" applyFill="1" applyBorder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right" vertical="center"/>
    </xf>
    <xf numFmtId="0" fontId="12" fillId="0" borderId="1" xfId="4" applyFont="1" applyFill="1" applyBorder="1" applyAlignment="1">
      <alignment horizontal="justify" vertical="top" wrapText="1"/>
    </xf>
    <xf numFmtId="0" fontId="13" fillId="0" borderId="1" xfId="0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right" vertical="center"/>
    </xf>
    <xf numFmtId="4" fontId="15" fillId="0" borderId="1" xfId="0" applyNumberFormat="1" applyFont="1" applyFill="1" applyBorder="1" applyAlignment="1">
      <alignment horizontal="right" vertical="center" wrapText="1"/>
    </xf>
    <xf numFmtId="4" fontId="12" fillId="0" borderId="1" xfId="1" applyFont="1" applyFill="1" applyBorder="1" applyAlignment="1" applyProtection="1">
      <alignment horizontal="right" vertical="center" shrinkToFit="1"/>
    </xf>
    <xf numFmtId="4" fontId="16" fillId="0" borderId="1" xfId="1" applyFont="1" applyFill="1" applyBorder="1" applyAlignment="1" applyProtection="1">
      <alignment horizontal="right" vertical="center" shrinkToFit="1"/>
    </xf>
    <xf numFmtId="4" fontId="11" fillId="0" borderId="1" xfId="1" applyFont="1" applyFill="1" applyBorder="1" applyAlignment="1" applyProtection="1">
      <alignment horizontal="right" vertical="center" shrinkToFit="1"/>
    </xf>
    <xf numFmtId="4" fontId="13" fillId="0" borderId="0" xfId="0" applyNumberFormat="1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49" fontId="7" fillId="0" borderId="1" xfId="0" applyNumberFormat="1" applyFont="1" applyFill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vertical="center"/>
    </xf>
    <xf numFmtId="49" fontId="3" fillId="0" borderId="1" xfId="0" applyNumberFormat="1" applyFont="1" applyFill="1" applyBorder="1" applyAlignment="1">
      <alignment vertical="center"/>
    </xf>
    <xf numFmtId="1" fontId="6" fillId="0" borderId="1" xfId="3" applyNumberFormat="1" applyFill="1" applyBorder="1" applyAlignment="1" applyProtection="1">
      <alignment horizontal="left" vertical="center" shrinkToFit="1"/>
    </xf>
    <xf numFmtId="1" fontId="6" fillId="0" borderId="2" xfId="3" applyNumberFormat="1" applyFill="1" applyAlignment="1" applyProtection="1">
      <alignment horizontal="left" vertical="center" shrinkToFit="1"/>
    </xf>
    <xf numFmtId="1" fontId="4" fillId="0" borderId="2" xfId="3" applyNumberFormat="1" applyFont="1" applyFill="1" applyAlignment="1" applyProtection="1">
      <alignment horizontal="left" vertical="center" shrinkToFit="1"/>
    </xf>
    <xf numFmtId="1" fontId="6" fillId="0" borderId="2" xfId="3" applyNumberFormat="1" applyFill="1" applyAlignment="1" applyProtection="1">
      <alignment horizontal="center" vertical="center" shrinkToFit="1"/>
    </xf>
    <xf numFmtId="0" fontId="6" fillId="0" borderId="2" xfId="2" applyNumberFormat="1" applyFill="1" applyAlignment="1" applyProtection="1">
      <alignment horizontal="left" vertical="top" wrapText="1"/>
    </xf>
    <xf numFmtId="0" fontId="6" fillId="0" borderId="1" xfId="2" applyNumberFormat="1" applyFill="1" applyBorder="1" applyAlignment="1" applyProtection="1">
      <alignment horizontal="left" vertical="top" wrapText="1"/>
    </xf>
    <xf numFmtId="0" fontId="8" fillId="0" borderId="1" xfId="0" applyFont="1" applyFill="1" applyBorder="1" applyAlignment="1">
      <alignment horizontal="justify" vertical="top" wrapText="1"/>
    </xf>
    <xf numFmtId="0" fontId="3" fillId="0" borderId="1" xfId="0" applyFont="1" applyFill="1" applyBorder="1" applyAlignment="1">
      <alignment horizontal="justify" vertical="top"/>
    </xf>
    <xf numFmtId="4" fontId="12" fillId="0" borderId="1" xfId="4" applyNumberFormat="1" applyFont="1" applyFill="1" applyBorder="1" applyAlignment="1" applyProtection="1">
      <alignment horizontal="right" vertical="center" shrinkToFit="1"/>
      <protection locked="0"/>
    </xf>
    <xf numFmtId="0" fontId="12" fillId="0" borderId="1" xfId="0" applyNumberFormat="1" applyFont="1" applyFill="1" applyBorder="1" applyAlignment="1">
      <alignment horizontal="left" vertical="top" wrapText="1"/>
    </xf>
    <xf numFmtId="0" fontId="17" fillId="3" borderId="1" xfId="4" applyFont="1" applyFill="1" applyBorder="1" applyAlignment="1">
      <alignment horizontal="left" vertical="top" shrinkToFit="1"/>
    </xf>
    <xf numFmtId="0" fontId="17" fillId="0" borderId="1" xfId="4" applyFont="1" applyFill="1" applyBorder="1" applyAlignment="1">
      <alignment horizontal="left" vertical="top" wrapText="1"/>
    </xf>
    <xf numFmtId="0" fontId="18" fillId="0" borderId="1" xfId="4" applyFont="1" applyFill="1" applyBorder="1" applyAlignment="1">
      <alignment horizontal="left" vertical="top" wrapText="1"/>
    </xf>
    <xf numFmtId="0" fontId="19" fillId="0" borderId="2" xfId="5" applyNumberFormat="1" applyProtection="1">
      <alignment horizontal="left" vertical="top" wrapText="1"/>
    </xf>
    <xf numFmtId="1" fontId="6" fillId="0" borderId="2" xfId="3" applyNumberFormat="1" applyProtection="1">
      <alignment horizontal="center" vertical="top" shrinkToFit="1"/>
    </xf>
    <xf numFmtId="4" fontId="17" fillId="0" borderId="1" xfId="4" applyNumberFormat="1" applyFont="1" applyFill="1" applyBorder="1" applyAlignment="1" applyProtection="1">
      <alignment horizontal="right" vertical="center" shrinkToFit="1"/>
      <protection locked="0"/>
    </xf>
    <xf numFmtId="0" fontId="19" fillId="0" borderId="2" xfId="5" applyNumberFormat="1" applyFill="1" applyProtection="1">
      <alignment horizontal="left" vertical="top" wrapText="1"/>
    </xf>
    <xf numFmtId="0" fontId="20" fillId="0" borderId="1" xfId="4" applyFont="1" applyFill="1" applyBorder="1" applyAlignment="1">
      <alignment horizontal="justify" vertical="top" wrapText="1"/>
    </xf>
    <xf numFmtId="0" fontId="17" fillId="0" borderId="1" xfId="4" applyFont="1" applyFill="1" applyBorder="1" applyAlignment="1">
      <alignment vertical="top" wrapText="1"/>
    </xf>
    <xf numFmtId="0" fontId="3" fillId="0" borderId="0" xfId="0" applyFont="1" applyFill="1" applyBorder="1" applyAlignment="1">
      <alignment horizontal="justify" vertical="top" wrapText="1"/>
    </xf>
    <xf numFmtId="0" fontId="3" fillId="0" borderId="0" xfId="0" applyNumberFormat="1" applyFont="1" applyFill="1" applyBorder="1" applyAlignment="1">
      <alignment vertical="top" wrapText="1"/>
    </xf>
    <xf numFmtId="1" fontId="6" fillId="0" borderId="2" xfId="3" applyNumberFormat="1" applyFill="1" applyAlignment="1" applyProtection="1">
      <alignment horizontal="center" vertical="center" wrapText="1" shrinkToFit="1"/>
    </xf>
    <xf numFmtId="0" fontId="0" fillId="0" borderId="0" xfId="0" applyFill="1" applyAlignment="1">
      <alignment horizontal="left" vertical="top"/>
    </xf>
    <xf numFmtId="0" fontId="2" fillId="0" borderId="0" xfId="0" applyFont="1" applyFill="1" applyAlignment="1">
      <alignment horizontal="left" vertical="top"/>
    </xf>
    <xf numFmtId="0" fontId="2" fillId="0" borderId="0" xfId="0" applyFont="1" applyFill="1" applyBorder="1" applyAlignment="1">
      <alignment horizontal="center" vertical="top"/>
    </xf>
    <xf numFmtId="0" fontId="0" fillId="0" borderId="0" xfId="0" applyFill="1" applyBorder="1" applyAlignment="1">
      <alignment horizontal="center" vertical="top"/>
    </xf>
    <xf numFmtId="0" fontId="9" fillId="0" borderId="1" xfId="0" applyFont="1" applyFill="1" applyBorder="1" applyAlignment="1">
      <alignment horizontal="center" vertical="center" textRotation="90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top"/>
    </xf>
    <xf numFmtId="0" fontId="2" fillId="0" borderId="0" xfId="0" applyFont="1" applyFill="1" applyAlignment="1">
      <alignment horizontal="center" vertical="top"/>
    </xf>
    <xf numFmtId="0" fontId="3" fillId="0" borderId="7" xfId="0" applyNumberFormat="1" applyFont="1" applyFill="1" applyBorder="1" applyAlignment="1">
      <alignment vertical="top" wrapText="1"/>
    </xf>
  </cellXfs>
  <cellStyles count="30">
    <cellStyle name="br" xfId="24"/>
    <cellStyle name="col" xfId="23"/>
    <cellStyle name="style0" xfId="25"/>
    <cellStyle name="td" xfId="26"/>
    <cellStyle name="tr" xfId="22"/>
    <cellStyle name="xl21" xfId="27"/>
    <cellStyle name="xl22" xfId="12"/>
    <cellStyle name="xl23" xfId="3"/>
    <cellStyle name="xl23 2" xfId="14"/>
    <cellStyle name="xl24" xfId="8"/>
    <cellStyle name="xl25" xfId="15"/>
    <cellStyle name="xl26" xfId="18"/>
    <cellStyle name="xl27" xfId="19"/>
    <cellStyle name="xl28" xfId="28"/>
    <cellStyle name="xl29" xfId="20"/>
    <cellStyle name="xl30" xfId="7"/>
    <cellStyle name="xl31" xfId="13"/>
    <cellStyle name="xl32" xfId="29"/>
    <cellStyle name="xl33" xfId="21"/>
    <cellStyle name="xl34" xfId="9"/>
    <cellStyle name="xl35" xfId="10"/>
    <cellStyle name="xl36" xfId="11"/>
    <cellStyle name="xl37" xfId="5"/>
    <cellStyle name="xl38" xfId="16"/>
    <cellStyle name="xl39" xfId="17"/>
    <cellStyle name="xl44" xfId="2"/>
    <cellStyle name="xl45" xfId="1"/>
    <cellStyle name="Обычный" xfId="0" builtinId="0"/>
    <cellStyle name="Обычный 10" xfId="4"/>
    <cellStyle name="Обычный 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42"/>
  <sheetViews>
    <sheetView tabSelected="1" zoomScale="80" zoomScaleNormal="80" workbookViewId="0">
      <pane xSplit="5" ySplit="11" topLeftCell="F127" activePane="bottomRight" state="frozen"/>
      <selection pane="topRight" activeCell="F1" sqref="F1"/>
      <selection pane="bottomLeft" activeCell="A14" sqref="A14"/>
      <selection pane="bottomRight" activeCell="M134" sqref="M133:M134"/>
    </sheetView>
  </sheetViews>
  <sheetFormatPr defaultRowHeight="15" x14ac:dyDescent="0.25"/>
  <cols>
    <col min="1" max="1" width="5.7109375" style="23" customWidth="1"/>
    <col min="2" max="2" width="26.85546875" style="23" customWidth="1"/>
    <col min="3" max="3" width="66.7109375" style="23" customWidth="1"/>
    <col min="4" max="4" width="12.140625" style="31" customWidth="1"/>
    <col min="5" max="5" width="30.7109375" style="23" customWidth="1"/>
    <col min="6" max="6" width="19.5703125" style="31" customWidth="1"/>
    <col min="7" max="7" width="16" style="55" customWidth="1"/>
    <col min="8" max="8" width="16.85546875" style="31" customWidth="1"/>
    <col min="9" max="9" width="17.85546875" style="31" customWidth="1"/>
    <col min="10" max="10" width="16.140625" style="31" customWidth="1"/>
    <col min="11" max="11" width="16.5703125" style="32" customWidth="1"/>
    <col min="12" max="12" width="17.5703125" style="17" customWidth="1"/>
    <col min="13" max="13" width="16.5703125" style="16" customWidth="1"/>
    <col min="14" max="14" width="27" style="16" customWidth="1"/>
    <col min="15" max="15" width="18.85546875" style="17" customWidth="1"/>
    <col min="16" max="23" width="9.140625" style="17"/>
    <col min="24" max="16384" width="9.140625" style="18"/>
  </cols>
  <sheetData>
    <row r="1" spans="1:23" ht="18" x14ac:dyDescent="0.25">
      <c r="A1" s="91" t="s">
        <v>123</v>
      </c>
      <c r="B1" s="91"/>
      <c r="C1" s="91"/>
      <c r="D1" s="91"/>
      <c r="E1" s="91"/>
      <c r="F1" s="91"/>
      <c r="G1" s="91"/>
      <c r="H1" s="91"/>
      <c r="I1" s="91"/>
      <c r="J1" s="91"/>
      <c r="K1" s="91"/>
    </row>
    <row r="2" spans="1:23" ht="18" x14ac:dyDescent="0.25">
      <c r="A2" s="91" t="s">
        <v>217</v>
      </c>
      <c r="B2" s="91"/>
      <c r="C2" s="91"/>
      <c r="D2" s="91"/>
      <c r="E2" s="91"/>
      <c r="F2" s="91"/>
      <c r="G2" s="91"/>
      <c r="H2" s="91"/>
      <c r="I2" s="91"/>
      <c r="J2" s="91"/>
      <c r="K2" s="91"/>
    </row>
    <row r="3" spans="1:23" ht="18" x14ac:dyDescent="0.25">
      <c r="A3" s="91" t="s">
        <v>245</v>
      </c>
      <c r="B3" s="91"/>
      <c r="C3" s="91"/>
      <c r="D3" s="91"/>
      <c r="E3" s="91"/>
      <c r="F3" s="91"/>
      <c r="G3" s="91"/>
      <c r="H3" s="91"/>
      <c r="I3" s="91"/>
      <c r="J3" s="91"/>
      <c r="K3" s="91"/>
    </row>
    <row r="4" spans="1:23" ht="18" x14ac:dyDescent="0.25">
      <c r="A4" s="83" t="s">
        <v>244</v>
      </c>
      <c r="B4" s="83"/>
      <c r="C4" s="83"/>
      <c r="D4" s="83"/>
      <c r="E4" s="83"/>
      <c r="F4" s="83"/>
      <c r="G4" s="83"/>
      <c r="H4" s="83"/>
      <c r="I4" s="83"/>
      <c r="J4" s="83"/>
      <c r="K4" s="83"/>
    </row>
    <row r="5" spans="1:23" s="21" customFormat="1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20"/>
      <c r="M5" s="33"/>
      <c r="N5" s="33"/>
      <c r="O5" s="20"/>
      <c r="P5" s="20"/>
      <c r="Q5" s="20"/>
      <c r="R5" s="20"/>
      <c r="S5" s="20"/>
      <c r="T5" s="20"/>
      <c r="U5" s="20"/>
      <c r="V5" s="20"/>
      <c r="W5" s="20"/>
    </row>
    <row r="6" spans="1:23" s="21" customFormat="1" x14ac:dyDescent="0.25">
      <c r="A6" s="90" t="s">
        <v>218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20"/>
      <c r="M6" s="33"/>
      <c r="N6" s="33"/>
      <c r="O6" s="20"/>
      <c r="P6" s="20"/>
      <c r="Q6" s="20"/>
      <c r="R6" s="20"/>
      <c r="S6" s="20"/>
      <c r="T6" s="20"/>
      <c r="U6" s="20"/>
      <c r="V6" s="20"/>
      <c r="W6" s="20"/>
    </row>
    <row r="7" spans="1:23" s="21" customFormat="1" ht="16.5" customHeight="1" x14ac:dyDescent="0.25">
      <c r="A7" s="90" t="s">
        <v>188</v>
      </c>
      <c r="B7" s="90"/>
      <c r="C7" s="90"/>
      <c r="D7" s="90"/>
      <c r="E7" s="90"/>
      <c r="F7" s="90"/>
      <c r="G7" s="90"/>
      <c r="H7" s="90"/>
      <c r="I7" s="90"/>
      <c r="J7" s="90"/>
      <c r="K7" s="90"/>
      <c r="L7" s="20"/>
      <c r="M7" s="33"/>
      <c r="N7" s="33"/>
      <c r="O7" s="20"/>
      <c r="P7" s="20"/>
      <c r="Q7" s="20"/>
      <c r="R7" s="20"/>
      <c r="S7" s="20"/>
      <c r="T7" s="20"/>
      <c r="U7" s="20"/>
      <c r="V7" s="20"/>
      <c r="W7" s="20"/>
    </row>
    <row r="8" spans="1:23" s="21" customFormat="1" ht="18.75" customHeight="1" x14ac:dyDescent="0.25">
      <c r="A8" s="90" t="s">
        <v>124</v>
      </c>
      <c r="B8" s="90"/>
      <c r="C8" s="90"/>
      <c r="D8" s="90"/>
      <c r="E8" s="90"/>
      <c r="F8" s="90"/>
      <c r="G8" s="90"/>
      <c r="H8" s="90"/>
      <c r="I8" s="90"/>
      <c r="J8" s="90"/>
      <c r="K8" s="90"/>
      <c r="L8" s="20"/>
      <c r="M8" s="33"/>
      <c r="N8" s="33"/>
      <c r="O8" s="20"/>
      <c r="P8" s="20"/>
      <c r="Q8" s="20"/>
      <c r="R8" s="20"/>
      <c r="S8" s="20"/>
      <c r="T8" s="20"/>
      <c r="U8" s="20"/>
      <c r="V8" s="20"/>
      <c r="W8" s="20"/>
    </row>
    <row r="9" spans="1:23" s="24" customFormat="1" ht="30" customHeight="1" x14ac:dyDescent="0.25">
      <c r="A9" s="85" t="s">
        <v>122</v>
      </c>
      <c r="B9" s="86" t="s">
        <v>121</v>
      </c>
      <c r="C9" s="86"/>
      <c r="D9" s="86" t="s">
        <v>120</v>
      </c>
      <c r="E9" s="87" t="s">
        <v>119</v>
      </c>
      <c r="F9" s="86" t="s">
        <v>246</v>
      </c>
      <c r="G9" s="89" t="s">
        <v>247</v>
      </c>
      <c r="H9" s="86" t="s">
        <v>248</v>
      </c>
      <c r="I9" s="86" t="s">
        <v>118</v>
      </c>
      <c r="J9" s="86"/>
      <c r="K9" s="86"/>
      <c r="L9" s="22"/>
      <c r="M9" s="34"/>
      <c r="N9" s="34"/>
      <c r="O9" s="22"/>
      <c r="P9" s="22"/>
      <c r="Q9" s="22"/>
      <c r="R9" s="23"/>
      <c r="S9" s="23"/>
      <c r="T9" s="23"/>
      <c r="U9" s="23"/>
      <c r="V9" s="23"/>
      <c r="W9" s="23"/>
    </row>
    <row r="10" spans="1:23" s="24" customFormat="1" ht="72" customHeight="1" x14ac:dyDescent="0.25">
      <c r="A10" s="85"/>
      <c r="B10" s="38" t="s">
        <v>163</v>
      </c>
      <c r="C10" s="45" t="s">
        <v>117</v>
      </c>
      <c r="D10" s="86"/>
      <c r="E10" s="88"/>
      <c r="F10" s="86"/>
      <c r="G10" s="89"/>
      <c r="H10" s="86"/>
      <c r="I10" s="45" t="s">
        <v>249</v>
      </c>
      <c r="J10" s="45" t="s">
        <v>250</v>
      </c>
      <c r="K10" s="45" t="s">
        <v>251</v>
      </c>
      <c r="L10" s="22"/>
      <c r="M10" s="34"/>
      <c r="N10" s="34"/>
      <c r="O10" s="22"/>
      <c r="P10" s="22"/>
      <c r="Q10" s="22"/>
      <c r="R10" s="23"/>
      <c r="S10" s="23"/>
      <c r="T10" s="23"/>
      <c r="U10" s="23"/>
      <c r="V10" s="23"/>
      <c r="W10" s="23"/>
    </row>
    <row r="11" spans="1:23" x14ac:dyDescent="0.25">
      <c r="A11" s="14">
        <v>1</v>
      </c>
      <c r="B11" s="14">
        <v>2</v>
      </c>
      <c r="C11" s="14">
        <v>3</v>
      </c>
      <c r="D11" s="13">
        <v>4</v>
      </c>
      <c r="E11" s="14">
        <v>5</v>
      </c>
      <c r="F11" s="13">
        <v>6</v>
      </c>
      <c r="G11" s="48">
        <v>7</v>
      </c>
      <c r="H11" s="13">
        <v>8</v>
      </c>
      <c r="I11" s="13">
        <v>9</v>
      </c>
      <c r="J11" s="13">
        <v>10</v>
      </c>
      <c r="K11" s="13">
        <v>11</v>
      </c>
      <c r="L11" s="25"/>
      <c r="M11" s="35"/>
      <c r="N11" s="35"/>
      <c r="O11" s="25"/>
      <c r="P11" s="25"/>
      <c r="Q11" s="25"/>
    </row>
    <row r="12" spans="1:23" s="29" customFormat="1" x14ac:dyDescent="0.25">
      <c r="A12" s="12">
        <v>2</v>
      </c>
      <c r="B12" s="56" t="s">
        <v>164</v>
      </c>
      <c r="C12" s="7" t="s">
        <v>116</v>
      </c>
      <c r="D12" s="12" t="s">
        <v>111</v>
      </c>
      <c r="E12" s="5" t="s">
        <v>111</v>
      </c>
      <c r="F12" s="49">
        <f>F13+F32+F38+F50+F58+F61+F67+F88+F95+F102+F109+F133</f>
        <v>3757487803.0499992</v>
      </c>
      <c r="G12" s="49">
        <f t="shared" ref="G12:K12" si="0">G13+G32+G38+G50+G58+G61+G67+G88+G95+G102+G109+G133</f>
        <v>2751527339.9000001</v>
      </c>
      <c r="H12" s="49">
        <f t="shared" si="0"/>
        <v>3601728486.6899996</v>
      </c>
      <c r="I12" s="49">
        <f t="shared" si="0"/>
        <v>3713329845.9137301</v>
      </c>
      <c r="J12" s="49">
        <f t="shared" si="0"/>
        <v>3956651100.2300005</v>
      </c>
      <c r="K12" s="49">
        <f t="shared" si="0"/>
        <v>4226865195.1199999</v>
      </c>
      <c r="L12" s="26"/>
      <c r="M12" s="26"/>
      <c r="N12" s="26"/>
      <c r="O12" s="26"/>
      <c r="P12" s="27"/>
      <c r="Q12" s="27"/>
      <c r="R12" s="28"/>
      <c r="S12" s="28"/>
      <c r="T12" s="28"/>
      <c r="U12" s="28"/>
      <c r="V12" s="28"/>
      <c r="W12" s="28"/>
    </row>
    <row r="13" spans="1:23" s="29" customFormat="1" x14ac:dyDescent="0.25">
      <c r="A13" s="12">
        <v>3</v>
      </c>
      <c r="B13" s="57" t="s">
        <v>115</v>
      </c>
      <c r="C13" s="7" t="s">
        <v>114</v>
      </c>
      <c r="D13" s="12" t="s">
        <v>111</v>
      </c>
      <c r="E13" s="5" t="s">
        <v>111</v>
      </c>
      <c r="F13" s="41">
        <f t="shared" ref="F13:K13" si="1">F14</f>
        <v>2743344502.9899998</v>
      </c>
      <c r="G13" s="50">
        <f t="shared" si="1"/>
        <v>2070623290.4100001</v>
      </c>
      <c r="H13" s="41">
        <f t="shared" si="1"/>
        <v>2761355068</v>
      </c>
      <c r="I13" s="41">
        <f t="shared" si="1"/>
        <v>2927899371</v>
      </c>
      <c r="J13" s="41">
        <f t="shared" si="1"/>
        <v>3154919447</v>
      </c>
      <c r="K13" s="41">
        <f t="shared" si="1"/>
        <v>3411727470</v>
      </c>
      <c r="L13" s="26"/>
      <c r="M13" s="26"/>
      <c r="N13" s="26"/>
      <c r="O13" s="27"/>
      <c r="P13" s="27"/>
      <c r="Q13" s="27"/>
      <c r="R13" s="28"/>
      <c r="S13" s="28"/>
      <c r="T13" s="28"/>
      <c r="U13" s="28"/>
      <c r="V13" s="28"/>
      <c r="W13" s="28"/>
    </row>
    <row r="14" spans="1:23" s="29" customFormat="1" x14ac:dyDescent="0.25">
      <c r="A14" s="14">
        <v>4</v>
      </c>
      <c r="B14" s="57" t="s">
        <v>113</v>
      </c>
      <c r="C14" s="7" t="s">
        <v>112</v>
      </c>
      <c r="D14" s="6" t="s">
        <v>111</v>
      </c>
      <c r="E14" s="5" t="s">
        <v>111</v>
      </c>
      <c r="F14" s="10">
        <f>SUM(F15:F31)</f>
        <v>2743344502.9899998</v>
      </c>
      <c r="G14" s="10">
        <f>SUM(G15:G31)</f>
        <v>2070623290.4100001</v>
      </c>
      <c r="H14" s="10">
        <f t="shared" ref="H14:K14" si="2">SUM(H15:H31)</f>
        <v>2761355068</v>
      </c>
      <c r="I14" s="10">
        <f t="shared" si="2"/>
        <v>2927899371</v>
      </c>
      <c r="J14" s="10">
        <f t="shared" si="2"/>
        <v>3154919447</v>
      </c>
      <c r="K14" s="10">
        <f t="shared" si="2"/>
        <v>3411727470</v>
      </c>
      <c r="L14" s="30"/>
      <c r="M14" s="30"/>
      <c r="N14" s="30"/>
      <c r="O14" s="28"/>
      <c r="P14" s="28"/>
      <c r="Q14" s="28"/>
      <c r="R14" s="28"/>
      <c r="S14" s="28"/>
      <c r="T14" s="28"/>
      <c r="U14" s="28"/>
      <c r="V14" s="28"/>
      <c r="W14" s="28"/>
    </row>
    <row r="15" spans="1:23" ht="178.5" x14ac:dyDescent="0.25">
      <c r="A15" s="12">
        <v>5</v>
      </c>
      <c r="B15" s="77" t="s">
        <v>230</v>
      </c>
      <c r="C15" s="75" t="s">
        <v>220</v>
      </c>
      <c r="D15" s="4">
        <v>182</v>
      </c>
      <c r="E15" s="1" t="s">
        <v>67</v>
      </c>
      <c r="F15" s="9">
        <v>1295278852.99</v>
      </c>
      <c r="G15" s="46">
        <v>946432413.16999996</v>
      </c>
      <c r="H15" s="46">
        <v>1257132517</v>
      </c>
      <c r="I15" s="9">
        <v>1369751530</v>
      </c>
      <c r="J15" s="9">
        <v>1475703131</v>
      </c>
      <c r="K15" s="8">
        <v>1595466969</v>
      </c>
      <c r="L15" s="16"/>
      <c r="O15" s="16"/>
    </row>
    <row r="16" spans="1:23" ht="180" x14ac:dyDescent="0.25">
      <c r="A16" s="14">
        <v>6</v>
      </c>
      <c r="B16" s="77" t="s">
        <v>231</v>
      </c>
      <c r="C16" s="76" t="s">
        <v>221</v>
      </c>
      <c r="D16" s="4">
        <v>182</v>
      </c>
      <c r="E16" s="1" t="s">
        <v>67</v>
      </c>
      <c r="F16" s="9">
        <v>30000</v>
      </c>
      <c r="G16" s="46">
        <v>1005280.16</v>
      </c>
      <c r="H16" s="46">
        <v>1171389</v>
      </c>
      <c r="I16" s="9">
        <v>1219482</v>
      </c>
      <c r="J16" s="9">
        <v>1244132</v>
      </c>
      <c r="K16" s="8">
        <v>1271976</v>
      </c>
      <c r="L16" s="16"/>
      <c r="O16" s="16"/>
    </row>
    <row r="17" spans="1:23" ht="180" x14ac:dyDescent="0.25">
      <c r="A17" s="12">
        <v>7</v>
      </c>
      <c r="B17" s="77" t="s">
        <v>232</v>
      </c>
      <c r="C17" s="76" t="s">
        <v>222</v>
      </c>
      <c r="D17" s="4">
        <v>182</v>
      </c>
      <c r="E17" s="1" t="s">
        <v>67</v>
      </c>
      <c r="F17" s="9">
        <v>142000</v>
      </c>
      <c r="G17" s="46">
        <v>81375.87</v>
      </c>
      <c r="H17" s="46">
        <v>122063</v>
      </c>
      <c r="I17" s="9">
        <v>61037</v>
      </c>
      <c r="J17" s="9">
        <v>65747</v>
      </c>
      <c r="K17" s="9">
        <v>71066</v>
      </c>
      <c r="L17" s="16"/>
    </row>
    <row r="18" spans="1:23" ht="116.25" customHeight="1" x14ac:dyDescent="0.25">
      <c r="A18" s="12">
        <v>8</v>
      </c>
      <c r="B18" s="77" t="s">
        <v>256</v>
      </c>
      <c r="C18" s="76" t="s">
        <v>252</v>
      </c>
      <c r="D18" s="4">
        <v>182</v>
      </c>
      <c r="E18" s="1" t="s">
        <v>67</v>
      </c>
      <c r="F18" s="9">
        <v>0</v>
      </c>
      <c r="G18" s="46">
        <v>184720.09</v>
      </c>
      <c r="H18" s="46">
        <v>277080</v>
      </c>
      <c r="I18" s="9">
        <v>580000</v>
      </c>
      <c r="J18" s="9">
        <v>580000</v>
      </c>
      <c r="K18" s="8">
        <v>580000</v>
      </c>
      <c r="L18" s="16"/>
    </row>
    <row r="19" spans="1:23" ht="195" x14ac:dyDescent="0.25">
      <c r="A19" s="14">
        <v>9</v>
      </c>
      <c r="B19" s="77" t="s">
        <v>264</v>
      </c>
      <c r="C19" s="76" t="s">
        <v>266</v>
      </c>
      <c r="D19" s="4">
        <v>182</v>
      </c>
      <c r="E19" s="1" t="s">
        <v>67</v>
      </c>
      <c r="F19" s="9">
        <v>0</v>
      </c>
      <c r="G19" s="46">
        <v>180000</v>
      </c>
      <c r="H19" s="46">
        <v>180000</v>
      </c>
      <c r="I19" s="9">
        <v>0</v>
      </c>
      <c r="J19" s="9">
        <v>0</v>
      </c>
      <c r="K19" s="8">
        <v>0</v>
      </c>
      <c r="L19" s="16"/>
    </row>
    <row r="20" spans="1:23" ht="79.5" customHeight="1" x14ac:dyDescent="0.25">
      <c r="A20" s="12">
        <v>10</v>
      </c>
      <c r="B20" s="77" t="s">
        <v>265</v>
      </c>
      <c r="C20" s="76" t="s">
        <v>267</v>
      </c>
      <c r="D20" s="4">
        <v>182</v>
      </c>
      <c r="E20" s="1" t="s">
        <v>67</v>
      </c>
      <c r="F20" s="9">
        <v>0</v>
      </c>
      <c r="G20" s="46">
        <v>32520.54</v>
      </c>
      <c r="H20" s="46">
        <v>32520.54</v>
      </c>
      <c r="I20" s="9">
        <v>0</v>
      </c>
      <c r="J20" s="9">
        <v>0</v>
      </c>
      <c r="K20" s="8">
        <v>0</v>
      </c>
      <c r="L20" s="16"/>
    </row>
    <row r="21" spans="1:23" ht="165" x14ac:dyDescent="0.25">
      <c r="A21" s="14">
        <v>11</v>
      </c>
      <c r="B21" s="77" t="s">
        <v>233</v>
      </c>
      <c r="C21" s="76" t="s">
        <v>223</v>
      </c>
      <c r="D21" s="4">
        <v>182</v>
      </c>
      <c r="E21" s="1" t="s">
        <v>67</v>
      </c>
      <c r="F21" s="9">
        <v>7092000</v>
      </c>
      <c r="G21" s="46">
        <v>3548685.14</v>
      </c>
      <c r="H21" s="46">
        <f>4786716-180000-32520.54</f>
        <v>4574195.46</v>
      </c>
      <c r="I21" s="9">
        <v>5960498</v>
      </c>
      <c r="J21" s="9">
        <v>6420412</v>
      </c>
      <c r="K21" s="8">
        <v>6939879</v>
      </c>
      <c r="L21" s="16"/>
    </row>
    <row r="22" spans="1:23" ht="120" x14ac:dyDescent="0.25">
      <c r="A22" s="12">
        <v>12</v>
      </c>
      <c r="B22" s="77" t="s">
        <v>234</v>
      </c>
      <c r="C22" s="76" t="s">
        <v>224</v>
      </c>
      <c r="D22" s="4">
        <v>182</v>
      </c>
      <c r="E22" s="1" t="s">
        <v>67</v>
      </c>
      <c r="F22" s="74">
        <v>31000000</v>
      </c>
      <c r="G22" s="46">
        <v>40961286</v>
      </c>
      <c r="H22" s="46">
        <v>51432925</v>
      </c>
      <c r="I22" s="9">
        <v>54073242</v>
      </c>
      <c r="J22" s="9">
        <v>58245548</v>
      </c>
      <c r="K22" s="8">
        <v>62958116</v>
      </c>
      <c r="L22" s="16"/>
    </row>
    <row r="23" spans="1:23" ht="409.5" x14ac:dyDescent="0.25">
      <c r="A23" s="12">
        <v>13</v>
      </c>
      <c r="B23" s="77" t="s">
        <v>235</v>
      </c>
      <c r="C23" s="76" t="s">
        <v>225</v>
      </c>
      <c r="D23" s="4">
        <v>182</v>
      </c>
      <c r="E23" s="1" t="s">
        <v>67</v>
      </c>
      <c r="F23" s="74">
        <v>7796000</v>
      </c>
      <c r="G23" s="46">
        <v>1181285.8799999999</v>
      </c>
      <c r="H23" s="46">
        <v>1179725</v>
      </c>
      <c r="I23" s="9">
        <v>9723139</v>
      </c>
      <c r="J23" s="9">
        <v>10509182</v>
      </c>
      <c r="K23" s="8">
        <v>11398995</v>
      </c>
      <c r="L23" s="16"/>
    </row>
    <row r="24" spans="1:23" ht="72.75" customHeight="1" x14ac:dyDescent="0.25">
      <c r="A24" s="14">
        <v>14</v>
      </c>
      <c r="B24" s="77" t="s">
        <v>257</v>
      </c>
      <c r="C24" s="76" t="s">
        <v>253</v>
      </c>
      <c r="D24" s="4">
        <v>182</v>
      </c>
      <c r="E24" s="1" t="s">
        <v>67</v>
      </c>
      <c r="F24" s="74">
        <v>0</v>
      </c>
      <c r="G24" s="46">
        <v>0</v>
      </c>
      <c r="H24" s="46">
        <v>0</v>
      </c>
      <c r="I24" s="9">
        <v>0</v>
      </c>
      <c r="J24" s="9">
        <v>0</v>
      </c>
      <c r="K24" s="8">
        <v>0</v>
      </c>
      <c r="L24" s="16"/>
    </row>
    <row r="25" spans="1:23" ht="67.5" customHeight="1" x14ac:dyDescent="0.25">
      <c r="A25" s="12">
        <v>15</v>
      </c>
      <c r="B25" s="77" t="s">
        <v>236</v>
      </c>
      <c r="C25" s="76" t="s">
        <v>226</v>
      </c>
      <c r="D25" s="4">
        <v>182</v>
      </c>
      <c r="E25" s="1" t="s">
        <v>67</v>
      </c>
      <c r="F25" s="74">
        <v>2353000</v>
      </c>
      <c r="G25" s="46">
        <v>1262722.8400000001</v>
      </c>
      <c r="H25" s="46">
        <v>1261812</v>
      </c>
      <c r="I25" s="9">
        <v>1264919</v>
      </c>
      <c r="J25" s="9">
        <v>1293491</v>
      </c>
      <c r="K25" s="8">
        <v>1380659</v>
      </c>
      <c r="L25" s="16"/>
    </row>
    <row r="26" spans="1:23" ht="120" x14ac:dyDescent="0.25">
      <c r="A26" s="14">
        <v>16</v>
      </c>
      <c r="B26" s="77" t="s">
        <v>237</v>
      </c>
      <c r="C26" s="76" t="s">
        <v>227</v>
      </c>
      <c r="D26" s="4">
        <v>182</v>
      </c>
      <c r="E26" s="1" t="s">
        <v>67</v>
      </c>
      <c r="F26" s="74">
        <v>160000</v>
      </c>
      <c r="G26" s="46">
        <v>1671365.99</v>
      </c>
      <c r="H26" s="46">
        <v>2143104</v>
      </c>
      <c r="I26" s="9">
        <v>191188</v>
      </c>
      <c r="J26" s="9">
        <v>193180</v>
      </c>
      <c r="K26" s="8">
        <v>215232</v>
      </c>
      <c r="L26" s="16"/>
    </row>
    <row r="27" spans="1:23" ht="76.5" customHeight="1" x14ac:dyDescent="0.25">
      <c r="A27" s="12">
        <v>17</v>
      </c>
      <c r="B27" s="77" t="s">
        <v>238</v>
      </c>
      <c r="C27" s="76" t="s">
        <v>228</v>
      </c>
      <c r="D27" s="4">
        <v>182</v>
      </c>
      <c r="E27" s="1" t="s">
        <v>67</v>
      </c>
      <c r="F27" s="74">
        <v>804000</v>
      </c>
      <c r="G27" s="46">
        <v>356086.19</v>
      </c>
      <c r="H27" s="46">
        <v>425127</v>
      </c>
      <c r="I27" s="9">
        <v>998836</v>
      </c>
      <c r="J27" s="9">
        <v>1075906</v>
      </c>
      <c r="K27" s="8">
        <v>1162957</v>
      </c>
      <c r="L27" s="16"/>
    </row>
    <row r="28" spans="1:23" ht="210" x14ac:dyDescent="0.25">
      <c r="A28" s="12">
        <v>18</v>
      </c>
      <c r="B28" s="77" t="s">
        <v>258</v>
      </c>
      <c r="C28" s="76" t="s">
        <v>254</v>
      </c>
      <c r="D28" s="4">
        <v>182</v>
      </c>
      <c r="E28" s="1" t="s">
        <v>67</v>
      </c>
      <c r="F28" s="74">
        <v>0</v>
      </c>
      <c r="G28" s="46">
        <v>110030.59</v>
      </c>
      <c r="H28" s="46">
        <v>158784</v>
      </c>
      <c r="I28" s="9">
        <v>230000</v>
      </c>
      <c r="J28" s="9">
        <v>230000</v>
      </c>
      <c r="K28" s="8">
        <v>230000</v>
      </c>
      <c r="L28" s="16"/>
    </row>
    <row r="29" spans="1:23" ht="75" x14ac:dyDescent="0.25">
      <c r="A29" s="14">
        <v>19</v>
      </c>
      <c r="B29" s="77" t="s">
        <v>239</v>
      </c>
      <c r="C29" s="76" t="s">
        <v>229</v>
      </c>
      <c r="D29" s="4">
        <v>182</v>
      </c>
      <c r="E29" s="1" t="s">
        <v>67</v>
      </c>
      <c r="F29" s="74">
        <v>1398688650</v>
      </c>
      <c r="G29" s="46">
        <v>1072197362.11</v>
      </c>
      <c r="H29" s="46">
        <f>1441263826-1621085.35</f>
        <v>1439642740.6500001</v>
      </c>
      <c r="I29" s="9">
        <v>1482065120</v>
      </c>
      <c r="J29" s="9">
        <v>1597440963</v>
      </c>
      <c r="K29" s="8">
        <v>1727978703</v>
      </c>
      <c r="L29" s="16"/>
    </row>
    <row r="30" spans="1:23" ht="105" x14ac:dyDescent="0.25">
      <c r="A30" s="12">
        <v>20</v>
      </c>
      <c r="B30" s="77" t="s">
        <v>262</v>
      </c>
      <c r="C30" s="76" t="s">
        <v>263</v>
      </c>
      <c r="D30" s="4">
        <v>182</v>
      </c>
      <c r="E30" s="1" t="s">
        <v>67</v>
      </c>
      <c r="F30" s="74">
        <v>0</v>
      </c>
      <c r="G30" s="46">
        <v>-16999.650000000001</v>
      </c>
      <c r="H30" s="46">
        <v>-16999.650000000001</v>
      </c>
      <c r="I30" s="9">
        <v>0</v>
      </c>
      <c r="J30" s="9">
        <v>0</v>
      </c>
      <c r="K30" s="8">
        <v>0</v>
      </c>
      <c r="L30" s="16"/>
    </row>
    <row r="31" spans="1:23" ht="90" x14ac:dyDescent="0.25">
      <c r="A31" s="14">
        <v>21</v>
      </c>
      <c r="B31" s="77" t="s">
        <v>259</v>
      </c>
      <c r="C31" s="76" t="s">
        <v>255</v>
      </c>
      <c r="D31" s="4">
        <v>182</v>
      </c>
      <c r="E31" s="1" t="s">
        <v>67</v>
      </c>
      <c r="F31" s="74">
        <v>0</v>
      </c>
      <c r="G31" s="46">
        <v>1435155.49</v>
      </c>
      <c r="H31" s="46">
        <v>1638085</v>
      </c>
      <c r="I31" s="9">
        <v>1780380</v>
      </c>
      <c r="J31" s="9">
        <v>1917755</v>
      </c>
      <c r="K31" s="8">
        <v>2072918</v>
      </c>
      <c r="L31" s="16"/>
    </row>
    <row r="32" spans="1:23" s="29" customFormat="1" ht="25.5" x14ac:dyDescent="0.25">
      <c r="A32" s="12">
        <v>22</v>
      </c>
      <c r="B32" s="57" t="s">
        <v>176</v>
      </c>
      <c r="C32" s="7" t="s">
        <v>110</v>
      </c>
      <c r="D32" s="6"/>
      <c r="E32" s="5"/>
      <c r="F32" s="10">
        <f t="shared" ref="F32:K32" si="3">F33</f>
        <v>22126059.370000001</v>
      </c>
      <c r="G32" s="49">
        <f t="shared" si="3"/>
        <v>14887601.609999999</v>
      </c>
      <c r="H32" s="10">
        <f t="shared" si="3"/>
        <v>22126059.370000001</v>
      </c>
      <c r="I32" s="10">
        <f t="shared" si="3"/>
        <v>28114180.629999999</v>
      </c>
      <c r="J32" s="10">
        <f t="shared" si="3"/>
        <v>31447429.109999999</v>
      </c>
      <c r="K32" s="10">
        <f t="shared" si="3"/>
        <v>27774995.59</v>
      </c>
      <c r="L32" s="30"/>
      <c r="M32" s="30"/>
      <c r="N32" s="30"/>
      <c r="O32" s="28"/>
      <c r="P32" s="28"/>
      <c r="Q32" s="28"/>
      <c r="R32" s="28"/>
      <c r="S32" s="28"/>
      <c r="T32" s="28"/>
      <c r="U32" s="28"/>
      <c r="V32" s="28"/>
      <c r="W32" s="28"/>
    </row>
    <row r="33" spans="1:23" s="29" customFormat="1" ht="25.5" x14ac:dyDescent="0.25">
      <c r="A33" s="12">
        <v>23</v>
      </c>
      <c r="B33" s="57" t="s">
        <v>177</v>
      </c>
      <c r="C33" s="7" t="s">
        <v>109</v>
      </c>
      <c r="D33" s="6"/>
      <c r="E33" s="5"/>
      <c r="F33" s="10">
        <f t="shared" ref="F33" si="4">F34+F35+F36+F37</f>
        <v>22126059.370000001</v>
      </c>
      <c r="G33" s="49">
        <f t="shared" ref="G33:K33" si="5">G34+G35+G36+G37</f>
        <v>14887601.609999999</v>
      </c>
      <c r="H33" s="10">
        <f t="shared" si="5"/>
        <v>22126059.370000001</v>
      </c>
      <c r="I33" s="10">
        <f t="shared" si="5"/>
        <v>28114180.629999999</v>
      </c>
      <c r="J33" s="10">
        <f t="shared" si="5"/>
        <v>31447429.109999999</v>
      </c>
      <c r="K33" s="10">
        <f t="shared" si="5"/>
        <v>27774995.59</v>
      </c>
      <c r="L33" s="30"/>
      <c r="M33" s="30"/>
      <c r="N33" s="30"/>
      <c r="O33" s="28"/>
      <c r="P33" s="28"/>
      <c r="Q33" s="28"/>
      <c r="R33" s="28"/>
      <c r="S33" s="28"/>
      <c r="T33" s="28"/>
      <c r="U33" s="28"/>
      <c r="V33" s="28"/>
      <c r="W33" s="28"/>
    </row>
    <row r="34" spans="1:23" ht="89.25" x14ac:dyDescent="0.25">
      <c r="A34" s="14">
        <v>24</v>
      </c>
      <c r="B34" s="58" t="s">
        <v>178</v>
      </c>
      <c r="C34" s="68" t="s">
        <v>182</v>
      </c>
      <c r="D34" s="4">
        <v>182</v>
      </c>
      <c r="E34" s="1" t="s">
        <v>67</v>
      </c>
      <c r="F34" s="9">
        <v>11577879.92</v>
      </c>
      <c r="G34" s="51">
        <v>7749325.5599999996</v>
      </c>
      <c r="H34" s="9">
        <v>11577879.92</v>
      </c>
      <c r="I34" s="9">
        <v>14756795.619999999</v>
      </c>
      <c r="J34" s="9">
        <v>16279166.199999999</v>
      </c>
      <c r="K34" s="9">
        <v>14242946.9</v>
      </c>
      <c r="L34" s="16"/>
    </row>
    <row r="35" spans="1:23" ht="102" x14ac:dyDescent="0.25">
      <c r="A35" s="12">
        <v>25</v>
      </c>
      <c r="B35" s="58" t="s">
        <v>179</v>
      </c>
      <c r="C35" s="47" t="s">
        <v>183</v>
      </c>
      <c r="D35" s="4">
        <v>182</v>
      </c>
      <c r="E35" s="1" t="s">
        <v>67</v>
      </c>
      <c r="F35" s="9">
        <v>56551.9</v>
      </c>
      <c r="G35" s="46">
        <v>48562.91</v>
      </c>
      <c r="H35" s="9">
        <v>56551.9</v>
      </c>
      <c r="I35" s="9">
        <v>71405.08</v>
      </c>
      <c r="J35" s="9">
        <v>78929.759999999995</v>
      </c>
      <c r="K35" s="9">
        <v>68711.95</v>
      </c>
      <c r="L35" s="16"/>
    </row>
    <row r="36" spans="1:23" ht="102" x14ac:dyDescent="0.25">
      <c r="A36" s="14">
        <v>26</v>
      </c>
      <c r="B36" s="58" t="s">
        <v>180</v>
      </c>
      <c r="C36" s="47" t="s">
        <v>184</v>
      </c>
      <c r="D36" s="4">
        <v>182</v>
      </c>
      <c r="E36" s="1" t="s">
        <v>67</v>
      </c>
      <c r="F36" s="9">
        <v>11198996.5</v>
      </c>
      <c r="G36" s="51">
        <v>7875122.6900000004</v>
      </c>
      <c r="H36" s="9">
        <v>11198996.5</v>
      </c>
      <c r="I36" s="9">
        <v>14747673.939999999</v>
      </c>
      <c r="J36" s="9">
        <v>16655944.98</v>
      </c>
      <c r="K36" s="9">
        <v>14790524.050000001</v>
      </c>
      <c r="L36" s="16"/>
    </row>
    <row r="37" spans="1:23" ht="89.25" x14ac:dyDescent="0.25">
      <c r="A37" s="12">
        <v>27</v>
      </c>
      <c r="B37" s="58" t="s">
        <v>181</v>
      </c>
      <c r="C37" s="47" t="s">
        <v>185</v>
      </c>
      <c r="D37" s="4">
        <v>182</v>
      </c>
      <c r="E37" s="1" t="s">
        <v>67</v>
      </c>
      <c r="F37" s="9">
        <v>-707368.95</v>
      </c>
      <c r="G37" s="51">
        <v>-785409.55</v>
      </c>
      <c r="H37" s="9">
        <v>-707368.95</v>
      </c>
      <c r="I37" s="9">
        <v>-1461694.01</v>
      </c>
      <c r="J37" s="9">
        <v>-1566611.83</v>
      </c>
      <c r="K37" s="9">
        <v>-1327187.31</v>
      </c>
      <c r="L37" s="16"/>
    </row>
    <row r="38" spans="1:23" s="29" customFormat="1" x14ac:dyDescent="0.25">
      <c r="A38" s="12">
        <v>28</v>
      </c>
      <c r="B38" s="57" t="s">
        <v>108</v>
      </c>
      <c r="C38" s="7" t="s">
        <v>107</v>
      </c>
      <c r="D38" s="6"/>
      <c r="E38" s="5"/>
      <c r="F38" s="10">
        <f>F39+F44+F46+F48</f>
        <v>387673500</v>
      </c>
      <c r="G38" s="10">
        <f t="shared" ref="G38:K38" si="6">G39+G44+G46+G48</f>
        <v>314118801.25999999</v>
      </c>
      <c r="H38" s="10">
        <f t="shared" si="6"/>
        <v>403831000</v>
      </c>
      <c r="I38" s="10">
        <f t="shared" si="6"/>
        <v>411500361.38373005</v>
      </c>
      <c r="J38" s="10">
        <f t="shared" si="6"/>
        <v>426394120.16999996</v>
      </c>
      <c r="K38" s="10">
        <f t="shared" si="6"/>
        <v>437570373.74000001</v>
      </c>
      <c r="L38" s="30"/>
      <c r="M38" s="30"/>
      <c r="N38" s="30"/>
      <c r="O38" s="28"/>
      <c r="P38" s="28"/>
      <c r="Q38" s="28"/>
      <c r="R38" s="28"/>
      <c r="S38" s="28"/>
      <c r="T38" s="28"/>
      <c r="U38" s="28"/>
      <c r="V38" s="28"/>
      <c r="W38" s="28"/>
    </row>
    <row r="39" spans="1:23" ht="25.5" x14ac:dyDescent="0.25">
      <c r="A39" s="14">
        <v>29</v>
      </c>
      <c r="B39" s="58" t="s">
        <v>106</v>
      </c>
      <c r="C39" s="3" t="s">
        <v>105</v>
      </c>
      <c r="D39" s="4"/>
      <c r="E39" s="1"/>
      <c r="F39" s="49">
        <f>F40+F42</f>
        <v>374031000</v>
      </c>
      <c r="G39" s="49">
        <f t="shared" ref="G39:K39" si="7">G40+G42</f>
        <v>294212587.22000003</v>
      </c>
      <c r="H39" s="49">
        <f t="shared" si="7"/>
        <v>374031000</v>
      </c>
      <c r="I39" s="49">
        <f t="shared" si="7"/>
        <v>387221474.38373005</v>
      </c>
      <c r="J39" s="49">
        <f t="shared" si="7"/>
        <v>400950387.16999996</v>
      </c>
      <c r="K39" s="49">
        <f t="shared" si="7"/>
        <v>410915996.74000001</v>
      </c>
      <c r="L39" s="16"/>
    </row>
    <row r="40" spans="1:23" ht="25.5" x14ac:dyDescent="0.25">
      <c r="A40" s="12">
        <v>30</v>
      </c>
      <c r="B40" s="58" t="s">
        <v>104</v>
      </c>
      <c r="C40" s="3" t="s">
        <v>102</v>
      </c>
      <c r="D40" s="4"/>
      <c r="E40" s="1"/>
      <c r="F40" s="10">
        <f t="shared" ref="F40:K40" si="8">F41</f>
        <v>234204000</v>
      </c>
      <c r="G40" s="49">
        <f t="shared" ref="G40" si="9">G41</f>
        <v>182141823.03999999</v>
      </c>
      <c r="H40" s="10">
        <f t="shared" si="8"/>
        <v>234204000</v>
      </c>
      <c r="I40" s="10">
        <f t="shared" si="8"/>
        <v>252475685.77000001</v>
      </c>
      <c r="J40" s="10">
        <f t="shared" si="8"/>
        <v>261353750.16999999</v>
      </c>
      <c r="K40" s="10">
        <f t="shared" si="8"/>
        <v>267829444.74000001</v>
      </c>
      <c r="L40" s="16"/>
    </row>
    <row r="41" spans="1:23" ht="38.25" x14ac:dyDescent="0.25">
      <c r="A41" s="14">
        <v>31</v>
      </c>
      <c r="B41" s="58" t="s">
        <v>103</v>
      </c>
      <c r="C41" s="3" t="s">
        <v>102</v>
      </c>
      <c r="D41" s="4">
        <v>182</v>
      </c>
      <c r="E41" s="1" t="s">
        <v>67</v>
      </c>
      <c r="F41" s="9">
        <v>234204000</v>
      </c>
      <c r="G41" s="46">
        <v>182141823.03999999</v>
      </c>
      <c r="H41" s="9">
        <v>234204000</v>
      </c>
      <c r="I41" s="9">
        <v>252475685.77000001</v>
      </c>
      <c r="J41" s="9">
        <v>261353750.16999999</v>
      </c>
      <c r="K41" s="8">
        <v>267829444.74000001</v>
      </c>
      <c r="L41" s="16"/>
    </row>
    <row r="42" spans="1:23" ht="42.75" customHeight="1" x14ac:dyDescent="0.25">
      <c r="A42" s="12">
        <v>32</v>
      </c>
      <c r="B42" s="58" t="s">
        <v>101</v>
      </c>
      <c r="C42" s="3" t="s">
        <v>100</v>
      </c>
      <c r="D42" s="4"/>
      <c r="E42" s="1"/>
      <c r="F42" s="10">
        <f t="shared" ref="F42:K42" si="10">F43</f>
        <v>139827000</v>
      </c>
      <c r="G42" s="49">
        <f t="shared" ref="G42" si="11">G43</f>
        <v>112070764.18000001</v>
      </c>
      <c r="H42" s="10">
        <f t="shared" si="10"/>
        <v>139827000</v>
      </c>
      <c r="I42" s="10">
        <f t="shared" si="10"/>
        <v>134745788.61373001</v>
      </c>
      <c r="J42" s="10">
        <f t="shared" si="10"/>
        <v>139596637</v>
      </c>
      <c r="K42" s="10">
        <f t="shared" si="10"/>
        <v>143086552</v>
      </c>
      <c r="L42" s="16"/>
    </row>
    <row r="43" spans="1:23" ht="57.75" customHeight="1" x14ac:dyDescent="0.25">
      <c r="A43" s="12">
        <v>33</v>
      </c>
      <c r="B43" s="58" t="s">
        <v>99</v>
      </c>
      <c r="C43" s="3" t="s">
        <v>98</v>
      </c>
      <c r="D43" s="4">
        <v>182</v>
      </c>
      <c r="E43" s="1" t="s">
        <v>67</v>
      </c>
      <c r="F43" s="9">
        <v>139827000</v>
      </c>
      <c r="G43" s="46">
        <f>112068565.18+2199</f>
        <v>112070764.18000001</v>
      </c>
      <c r="H43" s="9">
        <v>139827000</v>
      </c>
      <c r="I43" s="9">
        <v>134745788.61373001</v>
      </c>
      <c r="J43" s="9">
        <v>139596637</v>
      </c>
      <c r="K43" s="8">
        <v>143086552</v>
      </c>
      <c r="L43" s="16"/>
    </row>
    <row r="44" spans="1:23" x14ac:dyDescent="0.25">
      <c r="A44" s="14">
        <v>34</v>
      </c>
      <c r="B44" s="58" t="s">
        <v>97</v>
      </c>
      <c r="C44" s="3" t="s">
        <v>95</v>
      </c>
      <c r="D44" s="4"/>
      <c r="E44" s="1"/>
      <c r="F44" s="10">
        <f t="shared" ref="F44:K44" si="12">F45</f>
        <v>1442500</v>
      </c>
      <c r="G44" s="49">
        <f t="shared" si="12"/>
        <v>-1699098.04</v>
      </c>
      <c r="H44" s="10">
        <f t="shared" si="12"/>
        <v>-1700000</v>
      </c>
      <c r="I44" s="10">
        <f t="shared" si="12"/>
        <v>1466726</v>
      </c>
      <c r="J44" s="10">
        <f t="shared" si="12"/>
        <v>1549605</v>
      </c>
      <c r="K44" s="10">
        <f t="shared" si="12"/>
        <v>1578313</v>
      </c>
      <c r="L44" s="16"/>
    </row>
    <row r="45" spans="1:23" ht="38.25" x14ac:dyDescent="0.25">
      <c r="A45" s="12">
        <v>35</v>
      </c>
      <c r="B45" s="58" t="s">
        <v>96</v>
      </c>
      <c r="C45" s="3" t="s">
        <v>95</v>
      </c>
      <c r="D45" s="4">
        <v>182</v>
      </c>
      <c r="E45" s="1" t="s">
        <v>67</v>
      </c>
      <c r="F45" s="9">
        <v>1442500</v>
      </c>
      <c r="G45" s="46">
        <v>-1699098.04</v>
      </c>
      <c r="H45" s="46">
        <v>-1700000</v>
      </c>
      <c r="I45" s="9">
        <v>1466726</v>
      </c>
      <c r="J45" s="9">
        <v>1549605</v>
      </c>
      <c r="K45" s="9">
        <v>1578313</v>
      </c>
      <c r="L45" s="16"/>
    </row>
    <row r="46" spans="1:23" ht="25.5" x14ac:dyDescent="0.25">
      <c r="A46" s="14">
        <v>36</v>
      </c>
      <c r="B46" s="58" t="s">
        <v>94</v>
      </c>
      <c r="C46" s="3" t="s">
        <v>93</v>
      </c>
      <c r="D46" s="4"/>
      <c r="E46" s="1"/>
      <c r="F46" s="10">
        <f t="shared" ref="F46:K46" si="13">F47</f>
        <v>12200000</v>
      </c>
      <c r="G46" s="49">
        <f t="shared" si="13"/>
        <v>3572861.2</v>
      </c>
      <c r="H46" s="10">
        <f t="shared" si="13"/>
        <v>6500000</v>
      </c>
      <c r="I46" s="10">
        <f t="shared" si="13"/>
        <v>6760805</v>
      </c>
      <c r="J46" s="10">
        <f t="shared" si="13"/>
        <v>6507055</v>
      </c>
      <c r="K46" s="10">
        <f t="shared" si="13"/>
        <v>6262847</v>
      </c>
      <c r="L46" s="16"/>
    </row>
    <row r="47" spans="1:23" ht="38.25" x14ac:dyDescent="0.25">
      <c r="A47" s="12">
        <v>37</v>
      </c>
      <c r="B47" s="58" t="s">
        <v>92</v>
      </c>
      <c r="C47" s="3" t="s">
        <v>167</v>
      </c>
      <c r="D47" s="4">
        <v>182</v>
      </c>
      <c r="E47" s="1" t="s">
        <v>67</v>
      </c>
      <c r="F47" s="9">
        <v>12200000</v>
      </c>
      <c r="G47" s="46">
        <v>3572861.2</v>
      </c>
      <c r="H47" s="9">
        <v>6500000</v>
      </c>
      <c r="I47" s="9">
        <v>6760805</v>
      </c>
      <c r="J47" s="9">
        <v>6507055</v>
      </c>
      <c r="K47" s="8">
        <v>6262847</v>
      </c>
      <c r="L47" s="16"/>
    </row>
    <row r="48" spans="1:23" ht="38.25" x14ac:dyDescent="0.25">
      <c r="A48" s="12">
        <v>38</v>
      </c>
      <c r="B48" s="58" t="s">
        <v>261</v>
      </c>
      <c r="C48" s="3" t="s">
        <v>260</v>
      </c>
      <c r="D48" s="4"/>
      <c r="E48" s="1"/>
      <c r="F48" s="10">
        <f>F49</f>
        <v>0</v>
      </c>
      <c r="G48" s="10">
        <f t="shared" ref="G48:K48" si="14">G49</f>
        <v>18032450.879999999</v>
      </c>
      <c r="H48" s="10">
        <f t="shared" si="14"/>
        <v>25000000</v>
      </c>
      <c r="I48" s="10">
        <f t="shared" si="14"/>
        <v>16051356</v>
      </c>
      <c r="J48" s="10">
        <f t="shared" si="14"/>
        <v>17387073</v>
      </c>
      <c r="K48" s="10">
        <f t="shared" si="14"/>
        <v>18813217</v>
      </c>
      <c r="L48" s="16"/>
    </row>
    <row r="49" spans="1:23" ht="38.25" x14ac:dyDescent="0.25">
      <c r="A49" s="14">
        <v>39</v>
      </c>
      <c r="B49" s="58" t="s">
        <v>261</v>
      </c>
      <c r="C49" s="3" t="s">
        <v>260</v>
      </c>
      <c r="D49" s="4">
        <v>182</v>
      </c>
      <c r="E49" s="1" t="s">
        <v>67</v>
      </c>
      <c r="F49" s="9">
        <v>0</v>
      </c>
      <c r="G49" s="46">
        <v>18032450.879999999</v>
      </c>
      <c r="H49" s="9">
        <v>25000000</v>
      </c>
      <c r="I49" s="9">
        <v>16051356</v>
      </c>
      <c r="J49" s="9">
        <v>17387073</v>
      </c>
      <c r="K49" s="8">
        <v>18813217</v>
      </c>
      <c r="L49" s="16"/>
    </row>
    <row r="50" spans="1:23" s="29" customFormat="1" ht="18" customHeight="1" x14ac:dyDescent="0.25">
      <c r="A50" s="12">
        <v>40</v>
      </c>
      <c r="B50" s="57" t="s">
        <v>91</v>
      </c>
      <c r="C50" s="7" t="s">
        <v>90</v>
      </c>
      <c r="D50" s="6"/>
      <c r="E50" s="5"/>
      <c r="F50" s="10">
        <f t="shared" ref="F50:K50" si="15">F51+F53</f>
        <v>662000</v>
      </c>
      <c r="G50" s="49">
        <f t="shared" si="15"/>
        <v>1421710.0200000003</v>
      </c>
      <c r="H50" s="10">
        <f t="shared" si="15"/>
        <v>1442109.8</v>
      </c>
      <c r="I50" s="10">
        <f t="shared" si="15"/>
        <v>1025958</v>
      </c>
      <c r="J50" s="10">
        <f t="shared" si="15"/>
        <v>1037315</v>
      </c>
      <c r="K50" s="10">
        <f t="shared" si="15"/>
        <v>1058062</v>
      </c>
      <c r="L50" s="30"/>
      <c r="M50" s="30"/>
      <c r="N50" s="30"/>
      <c r="O50" s="28"/>
      <c r="P50" s="28"/>
      <c r="Q50" s="28"/>
      <c r="R50" s="28"/>
      <c r="S50" s="28"/>
      <c r="T50" s="28"/>
      <c r="U50" s="28"/>
      <c r="V50" s="28"/>
      <c r="W50" s="28"/>
    </row>
    <row r="51" spans="1:23" s="29" customFormat="1" ht="25.5" x14ac:dyDescent="0.25">
      <c r="A51" s="14">
        <v>41</v>
      </c>
      <c r="B51" s="15" t="s">
        <v>126</v>
      </c>
      <c r="C51" s="7" t="s">
        <v>125</v>
      </c>
      <c r="D51" s="6">
        <v>182</v>
      </c>
      <c r="E51" s="1"/>
      <c r="F51" s="10">
        <f t="shared" ref="F51:K51" si="16">F52</f>
        <v>0</v>
      </c>
      <c r="G51" s="49">
        <f t="shared" si="16"/>
        <v>1118.6099999999999</v>
      </c>
      <c r="H51" s="10">
        <f t="shared" si="16"/>
        <v>0</v>
      </c>
      <c r="I51" s="10">
        <f t="shared" si="16"/>
        <v>0</v>
      </c>
      <c r="J51" s="10">
        <f t="shared" si="16"/>
        <v>0</v>
      </c>
      <c r="K51" s="10">
        <f t="shared" si="16"/>
        <v>0</v>
      </c>
      <c r="L51" s="30"/>
      <c r="M51" s="30"/>
      <c r="N51" s="30"/>
      <c r="O51" s="28"/>
      <c r="P51" s="28"/>
      <c r="Q51" s="28"/>
      <c r="R51" s="28"/>
      <c r="S51" s="28"/>
      <c r="T51" s="28"/>
      <c r="U51" s="28"/>
      <c r="V51" s="28"/>
      <c r="W51" s="28"/>
    </row>
    <row r="52" spans="1:23" s="29" customFormat="1" ht="41.25" customHeight="1" x14ac:dyDescent="0.25">
      <c r="A52" s="12">
        <v>42</v>
      </c>
      <c r="B52" s="39" t="s">
        <v>128</v>
      </c>
      <c r="C52" s="3" t="s">
        <v>127</v>
      </c>
      <c r="D52" s="4">
        <v>182</v>
      </c>
      <c r="E52" s="1" t="s">
        <v>67</v>
      </c>
      <c r="F52" s="9">
        <v>0</v>
      </c>
      <c r="G52" s="46">
        <v>1118.6099999999999</v>
      </c>
      <c r="H52" s="46">
        <v>0</v>
      </c>
      <c r="I52" s="9">
        <v>0</v>
      </c>
      <c r="J52" s="9">
        <v>0</v>
      </c>
      <c r="K52" s="9">
        <v>0</v>
      </c>
      <c r="L52" s="30"/>
      <c r="M52" s="30"/>
      <c r="N52" s="30"/>
      <c r="O52" s="28"/>
      <c r="P52" s="28"/>
      <c r="Q52" s="28"/>
      <c r="R52" s="28"/>
      <c r="S52" s="28"/>
      <c r="T52" s="28"/>
      <c r="U52" s="28"/>
      <c r="V52" s="28"/>
      <c r="W52" s="28"/>
    </row>
    <row r="53" spans="1:23" s="29" customFormat="1" x14ac:dyDescent="0.25">
      <c r="A53" s="12">
        <v>43</v>
      </c>
      <c r="B53" s="57" t="s">
        <v>89</v>
      </c>
      <c r="C53" s="7" t="s">
        <v>88</v>
      </c>
      <c r="D53" s="6"/>
      <c r="E53" s="5"/>
      <c r="F53" s="10">
        <f t="shared" ref="F53" si="17">F54+F56</f>
        <v>662000</v>
      </c>
      <c r="G53" s="49">
        <f t="shared" ref="G53:K53" si="18">G54+G56</f>
        <v>1420591.4100000001</v>
      </c>
      <c r="H53" s="10">
        <f t="shared" si="18"/>
        <v>1442109.8</v>
      </c>
      <c r="I53" s="10">
        <f t="shared" si="18"/>
        <v>1025958</v>
      </c>
      <c r="J53" s="10">
        <f t="shared" si="18"/>
        <v>1037315</v>
      </c>
      <c r="K53" s="10">
        <f t="shared" si="18"/>
        <v>1058062</v>
      </c>
      <c r="L53" s="30"/>
      <c r="M53" s="30"/>
      <c r="N53" s="30"/>
      <c r="O53" s="28"/>
      <c r="P53" s="28"/>
      <c r="Q53" s="28"/>
      <c r="R53" s="28"/>
      <c r="S53" s="28"/>
      <c r="T53" s="28"/>
      <c r="U53" s="28"/>
      <c r="V53" s="28"/>
      <c r="W53" s="28"/>
    </row>
    <row r="54" spans="1:23" s="29" customFormat="1" x14ac:dyDescent="0.25">
      <c r="A54" s="14">
        <v>44</v>
      </c>
      <c r="B54" s="57" t="s">
        <v>87</v>
      </c>
      <c r="C54" s="7" t="s">
        <v>86</v>
      </c>
      <c r="D54" s="6"/>
      <c r="E54" s="5"/>
      <c r="F54" s="10">
        <f t="shared" ref="F54:K54" si="19">F55</f>
        <v>600000</v>
      </c>
      <c r="G54" s="49">
        <f t="shared" si="19"/>
        <v>1380109.8</v>
      </c>
      <c r="H54" s="10">
        <f t="shared" si="19"/>
        <v>1380109.8</v>
      </c>
      <c r="I54" s="10">
        <f t="shared" si="19"/>
        <v>952335</v>
      </c>
      <c r="J54" s="10">
        <f t="shared" si="19"/>
        <v>962220</v>
      </c>
      <c r="K54" s="10">
        <f t="shared" si="19"/>
        <v>981465</v>
      </c>
      <c r="L54" s="30"/>
      <c r="M54" s="30"/>
      <c r="N54" s="30"/>
      <c r="O54" s="28"/>
      <c r="P54" s="28"/>
      <c r="Q54" s="28"/>
      <c r="R54" s="28"/>
      <c r="S54" s="28"/>
      <c r="T54" s="28"/>
      <c r="U54" s="28"/>
      <c r="V54" s="28"/>
      <c r="W54" s="28"/>
    </row>
    <row r="55" spans="1:23" ht="38.25" x14ac:dyDescent="0.25">
      <c r="A55" s="12">
        <v>45</v>
      </c>
      <c r="B55" s="59" t="s">
        <v>85</v>
      </c>
      <c r="C55" s="3" t="s">
        <v>84</v>
      </c>
      <c r="D55" s="4">
        <v>182</v>
      </c>
      <c r="E55" s="1" t="s">
        <v>67</v>
      </c>
      <c r="F55" s="9">
        <v>600000</v>
      </c>
      <c r="G55" s="46">
        <v>1380109.8</v>
      </c>
      <c r="H55" s="9">
        <v>1380109.8</v>
      </c>
      <c r="I55" s="9">
        <v>952335</v>
      </c>
      <c r="J55" s="9">
        <v>962220</v>
      </c>
      <c r="K55" s="8">
        <v>981465</v>
      </c>
      <c r="L55" s="16"/>
    </row>
    <row r="56" spans="1:23" x14ac:dyDescent="0.25">
      <c r="A56" s="14">
        <v>46</v>
      </c>
      <c r="B56" s="58" t="s">
        <v>83</v>
      </c>
      <c r="C56" s="3" t="s">
        <v>82</v>
      </c>
      <c r="D56" s="4"/>
      <c r="E56" s="1"/>
      <c r="F56" s="10">
        <f t="shared" ref="F56:K56" si="20">F57</f>
        <v>62000</v>
      </c>
      <c r="G56" s="49">
        <f t="shared" si="20"/>
        <v>40481.61</v>
      </c>
      <c r="H56" s="10">
        <f t="shared" si="20"/>
        <v>62000</v>
      </c>
      <c r="I56" s="10">
        <f t="shared" si="20"/>
        <v>73623</v>
      </c>
      <c r="J56" s="10">
        <f t="shared" si="20"/>
        <v>75095</v>
      </c>
      <c r="K56" s="10">
        <f t="shared" si="20"/>
        <v>76597</v>
      </c>
      <c r="L56" s="16"/>
    </row>
    <row r="57" spans="1:23" ht="38.25" x14ac:dyDescent="0.25">
      <c r="A57" s="12">
        <v>47</v>
      </c>
      <c r="B57" s="58" t="s">
        <v>81</v>
      </c>
      <c r="C57" s="3" t="s">
        <v>80</v>
      </c>
      <c r="D57" s="4">
        <v>182</v>
      </c>
      <c r="E57" s="1" t="s">
        <v>67</v>
      </c>
      <c r="F57" s="9">
        <v>62000</v>
      </c>
      <c r="G57" s="46">
        <v>40481.61</v>
      </c>
      <c r="H57" s="9">
        <v>62000</v>
      </c>
      <c r="I57" s="9">
        <v>73623</v>
      </c>
      <c r="J57" s="9">
        <v>75095</v>
      </c>
      <c r="K57" s="8">
        <v>76597</v>
      </c>
      <c r="L57" s="16"/>
    </row>
    <row r="58" spans="1:23" s="29" customFormat="1" ht="25.5" x14ac:dyDescent="0.25">
      <c r="A58" s="12">
        <v>48</v>
      </c>
      <c r="B58" s="57" t="s">
        <v>79</v>
      </c>
      <c r="C58" s="7" t="s">
        <v>78</v>
      </c>
      <c r="D58" s="6"/>
      <c r="E58" s="5"/>
      <c r="F58" s="10">
        <f t="shared" ref="F58:K59" si="21">F59</f>
        <v>139094849.16</v>
      </c>
      <c r="G58" s="49">
        <f t="shared" si="21"/>
        <v>190636831.31</v>
      </c>
      <c r="H58" s="10">
        <f t="shared" si="21"/>
        <v>205000000</v>
      </c>
      <c r="I58" s="10">
        <f t="shared" si="21"/>
        <v>166269339.5</v>
      </c>
      <c r="J58" s="10">
        <f t="shared" si="21"/>
        <v>172767034.55000001</v>
      </c>
      <c r="K58" s="10">
        <f t="shared" si="21"/>
        <v>178295747.38999999</v>
      </c>
      <c r="L58" s="30"/>
      <c r="M58" s="30"/>
      <c r="N58" s="30"/>
      <c r="O58" s="28"/>
      <c r="P58" s="28"/>
      <c r="Q58" s="28"/>
      <c r="R58" s="28"/>
      <c r="S58" s="28"/>
      <c r="T58" s="28"/>
      <c r="U58" s="28"/>
      <c r="V58" s="28"/>
      <c r="W58" s="28"/>
    </row>
    <row r="59" spans="1:23" s="29" customFormat="1" x14ac:dyDescent="0.25">
      <c r="A59" s="14">
        <v>49</v>
      </c>
      <c r="B59" s="57" t="s">
        <v>77</v>
      </c>
      <c r="C59" s="7" t="s">
        <v>76</v>
      </c>
      <c r="D59" s="6"/>
      <c r="E59" s="5"/>
      <c r="F59" s="10">
        <f t="shared" si="21"/>
        <v>139094849.16</v>
      </c>
      <c r="G59" s="49">
        <f t="shared" si="21"/>
        <v>190636831.31</v>
      </c>
      <c r="H59" s="10">
        <f t="shared" si="21"/>
        <v>205000000</v>
      </c>
      <c r="I59" s="10">
        <f t="shared" si="21"/>
        <v>166269339.5</v>
      </c>
      <c r="J59" s="10">
        <f t="shared" si="21"/>
        <v>172767034.55000001</v>
      </c>
      <c r="K59" s="10">
        <f t="shared" si="21"/>
        <v>178295747.38999999</v>
      </c>
      <c r="L59" s="30"/>
      <c r="M59" s="30"/>
      <c r="N59" s="30"/>
      <c r="O59" s="28"/>
      <c r="P59" s="28"/>
      <c r="Q59" s="28"/>
      <c r="R59" s="28"/>
      <c r="S59" s="28"/>
      <c r="T59" s="28"/>
      <c r="U59" s="28"/>
      <c r="V59" s="28"/>
      <c r="W59" s="28"/>
    </row>
    <row r="60" spans="1:23" ht="38.25" x14ac:dyDescent="0.25">
      <c r="A60" s="12">
        <v>50</v>
      </c>
      <c r="B60" s="58" t="s">
        <v>75</v>
      </c>
      <c r="C60" s="3" t="s">
        <v>74</v>
      </c>
      <c r="D60" s="4">
        <v>182</v>
      </c>
      <c r="E60" s="1" t="s">
        <v>67</v>
      </c>
      <c r="F60" s="9">
        <v>139094849.16</v>
      </c>
      <c r="G60" s="46">
        <v>190636831.31</v>
      </c>
      <c r="H60" s="9">
        <v>205000000</v>
      </c>
      <c r="I60" s="9">
        <v>166269339.5</v>
      </c>
      <c r="J60" s="9">
        <v>172767034.55000001</v>
      </c>
      <c r="K60" s="8">
        <v>178295747.38999999</v>
      </c>
      <c r="L60" s="16"/>
    </row>
    <row r="61" spans="1:23" s="29" customFormat="1" x14ac:dyDescent="0.25">
      <c r="A61" s="14">
        <v>51</v>
      </c>
      <c r="B61" s="57" t="s">
        <v>73</v>
      </c>
      <c r="C61" s="7" t="s">
        <v>72</v>
      </c>
      <c r="D61" s="6"/>
      <c r="E61" s="5"/>
      <c r="F61" s="10">
        <f t="shared" ref="F61:K61" si="22">F62+F64</f>
        <v>20025000</v>
      </c>
      <c r="G61" s="49">
        <f t="shared" si="22"/>
        <v>21451125.460000001</v>
      </c>
      <c r="H61" s="10">
        <f t="shared" si="22"/>
        <v>25827000</v>
      </c>
      <c r="I61" s="10">
        <f t="shared" si="22"/>
        <v>28787651</v>
      </c>
      <c r="J61" s="10">
        <f t="shared" si="22"/>
        <v>28816414</v>
      </c>
      <c r="K61" s="10">
        <f t="shared" si="22"/>
        <v>28873997</v>
      </c>
      <c r="L61" s="30"/>
      <c r="M61" s="30"/>
      <c r="N61" s="30"/>
      <c r="O61" s="28"/>
      <c r="P61" s="28"/>
      <c r="Q61" s="28"/>
      <c r="R61" s="28"/>
      <c r="S61" s="28"/>
      <c r="T61" s="28"/>
      <c r="U61" s="28"/>
      <c r="V61" s="28"/>
      <c r="W61" s="28"/>
    </row>
    <row r="62" spans="1:23" s="29" customFormat="1" ht="25.5" x14ac:dyDescent="0.25">
      <c r="A62" s="12">
        <v>52</v>
      </c>
      <c r="B62" s="57" t="s">
        <v>71</v>
      </c>
      <c r="C62" s="7" t="s">
        <v>70</v>
      </c>
      <c r="D62" s="6"/>
      <c r="E62" s="5"/>
      <c r="F62" s="10">
        <f>F63</f>
        <v>20000000</v>
      </c>
      <c r="G62" s="49">
        <f t="shared" ref="G62:K62" si="23">G63</f>
        <v>21431125.460000001</v>
      </c>
      <c r="H62" s="10">
        <f t="shared" si="23"/>
        <v>25802000</v>
      </c>
      <c r="I62" s="10">
        <f t="shared" si="23"/>
        <v>28762651</v>
      </c>
      <c r="J62" s="10">
        <f t="shared" si="23"/>
        <v>28791414</v>
      </c>
      <c r="K62" s="10">
        <f t="shared" si="23"/>
        <v>28848997</v>
      </c>
      <c r="L62" s="30"/>
      <c r="M62" s="30"/>
      <c r="N62" s="30"/>
      <c r="O62" s="28"/>
      <c r="P62" s="28"/>
      <c r="Q62" s="28"/>
      <c r="R62" s="28"/>
      <c r="S62" s="28"/>
      <c r="T62" s="28"/>
      <c r="U62" s="28"/>
      <c r="V62" s="28"/>
      <c r="W62" s="28"/>
    </row>
    <row r="63" spans="1:23" ht="38.25" x14ac:dyDescent="0.25">
      <c r="A63" s="12">
        <v>53</v>
      </c>
      <c r="B63" s="58" t="s">
        <v>69</v>
      </c>
      <c r="C63" s="3" t="s">
        <v>68</v>
      </c>
      <c r="D63" s="4">
        <v>182</v>
      </c>
      <c r="E63" s="1" t="s">
        <v>67</v>
      </c>
      <c r="F63" s="9">
        <v>20000000</v>
      </c>
      <c r="G63" s="67">
        <v>21431125.460000001</v>
      </c>
      <c r="H63" s="9">
        <v>25802000</v>
      </c>
      <c r="I63" s="9">
        <v>28762651</v>
      </c>
      <c r="J63" s="9">
        <v>28791414</v>
      </c>
      <c r="K63" s="8">
        <v>28848997</v>
      </c>
      <c r="L63" s="16"/>
    </row>
    <row r="64" spans="1:23" s="29" customFormat="1" ht="25.5" x14ac:dyDescent="0.25">
      <c r="A64" s="14">
        <v>54</v>
      </c>
      <c r="B64" s="57" t="s">
        <v>66</v>
      </c>
      <c r="C64" s="7" t="s">
        <v>65</v>
      </c>
      <c r="D64" s="6"/>
      <c r="E64" s="5"/>
      <c r="F64" s="10">
        <f t="shared" ref="F64:K65" si="24">F65</f>
        <v>25000</v>
      </c>
      <c r="G64" s="49">
        <f t="shared" si="24"/>
        <v>20000</v>
      </c>
      <c r="H64" s="10">
        <f t="shared" si="24"/>
        <v>25000</v>
      </c>
      <c r="I64" s="10">
        <f t="shared" si="24"/>
        <v>25000</v>
      </c>
      <c r="J64" s="10">
        <f t="shared" si="24"/>
        <v>25000</v>
      </c>
      <c r="K64" s="10">
        <f t="shared" si="24"/>
        <v>25000</v>
      </c>
      <c r="L64" s="30"/>
      <c r="M64" s="30"/>
      <c r="N64" s="30"/>
      <c r="O64" s="28"/>
      <c r="P64" s="28"/>
      <c r="Q64" s="28"/>
      <c r="R64" s="28"/>
      <c r="S64" s="28"/>
      <c r="T64" s="28"/>
      <c r="U64" s="28"/>
      <c r="V64" s="28"/>
      <c r="W64" s="28"/>
    </row>
    <row r="65" spans="1:23" s="29" customFormat="1" ht="63.75" x14ac:dyDescent="0.25">
      <c r="A65" s="12">
        <v>55</v>
      </c>
      <c r="B65" s="15" t="s">
        <v>130</v>
      </c>
      <c r="C65" s="7" t="s">
        <v>129</v>
      </c>
      <c r="D65" s="6"/>
      <c r="E65" s="5"/>
      <c r="F65" s="10">
        <f>F66</f>
        <v>25000</v>
      </c>
      <c r="G65" s="49">
        <f t="shared" si="24"/>
        <v>20000</v>
      </c>
      <c r="H65" s="10">
        <f t="shared" si="24"/>
        <v>25000</v>
      </c>
      <c r="I65" s="10">
        <f t="shared" si="24"/>
        <v>25000</v>
      </c>
      <c r="J65" s="10">
        <f t="shared" si="24"/>
        <v>25000</v>
      </c>
      <c r="K65" s="10">
        <f t="shared" si="24"/>
        <v>25000</v>
      </c>
      <c r="L65" s="30"/>
      <c r="M65" s="30"/>
      <c r="N65" s="30"/>
      <c r="O65" s="28"/>
      <c r="P65" s="28"/>
      <c r="Q65" s="28"/>
      <c r="R65" s="28"/>
      <c r="S65" s="28"/>
      <c r="T65" s="28"/>
      <c r="U65" s="28"/>
      <c r="V65" s="28"/>
      <c r="W65" s="28"/>
    </row>
    <row r="66" spans="1:23" ht="25.5" x14ac:dyDescent="0.25">
      <c r="A66" s="14">
        <v>56</v>
      </c>
      <c r="B66" s="58" t="s">
        <v>64</v>
      </c>
      <c r="C66" s="3" t="s">
        <v>63</v>
      </c>
      <c r="D66" s="4">
        <v>701</v>
      </c>
      <c r="E66" s="1" t="s">
        <v>189</v>
      </c>
      <c r="F66" s="9">
        <v>25000</v>
      </c>
      <c r="G66" s="46">
        <v>20000</v>
      </c>
      <c r="H66" s="9">
        <v>25000</v>
      </c>
      <c r="I66" s="9">
        <v>25000</v>
      </c>
      <c r="J66" s="9">
        <v>25000</v>
      </c>
      <c r="K66" s="9">
        <v>25000</v>
      </c>
      <c r="L66" s="16"/>
    </row>
    <row r="67" spans="1:23" s="29" customFormat="1" ht="25.5" x14ac:dyDescent="0.25">
      <c r="A67" s="12">
        <v>57</v>
      </c>
      <c r="B67" s="57" t="s">
        <v>62</v>
      </c>
      <c r="C67" s="7" t="s">
        <v>61</v>
      </c>
      <c r="D67" s="6"/>
      <c r="E67" s="5"/>
      <c r="F67" s="10">
        <f>F68+F70+F72+F86</f>
        <v>323954296.5</v>
      </c>
      <c r="G67" s="10">
        <f t="shared" ref="G67:K67" si="25">G68+G70+G72+G86</f>
        <v>38817410.100000009</v>
      </c>
      <c r="H67" s="10">
        <f t="shared" si="25"/>
        <v>54912583.449999996</v>
      </c>
      <c r="I67" s="10">
        <f t="shared" si="25"/>
        <v>53837587.07</v>
      </c>
      <c r="J67" s="10">
        <f t="shared" si="25"/>
        <v>45355243.07</v>
      </c>
      <c r="K67" s="10">
        <f t="shared" si="25"/>
        <v>45629882.07</v>
      </c>
      <c r="L67" s="30"/>
      <c r="M67" s="30"/>
      <c r="N67" s="30"/>
      <c r="O67" s="28"/>
      <c r="P67" s="28"/>
      <c r="Q67" s="28"/>
      <c r="R67" s="28"/>
      <c r="S67" s="28"/>
      <c r="T67" s="28"/>
      <c r="U67" s="28"/>
      <c r="V67" s="28"/>
      <c r="W67" s="28"/>
    </row>
    <row r="68" spans="1:23" s="29" customFormat="1" ht="63.75" x14ac:dyDescent="0.25">
      <c r="A68" s="12">
        <v>58</v>
      </c>
      <c r="B68" s="57" t="s">
        <v>60</v>
      </c>
      <c r="C68" s="7" t="s">
        <v>59</v>
      </c>
      <c r="D68" s="6"/>
      <c r="E68" s="5"/>
      <c r="F68" s="10">
        <f t="shared" ref="F68:K68" si="26">F69</f>
        <v>273950602.19999999</v>
      </c>
      <c r="G68" s="49">
        <f t="shared" si="26"/>
        <v>0</v>
      </c>
      <c r="H68" s="10">
        <f t="shared" si="26"/>
        <v>0</v>
      </c>
      <c r="I68" s="10">
        <f t="shared" si="26"/>
        <v>0</v>
      </c>
      <c r="J68" s="10">
        <f t="shared" si="26"/>
        <v>0</v>
      </c>
      <c r="K68" s="10">
        <f t="shared" si="26"/>
        <v>0</v>
      </c>
      <c r="L68" s="30"/>
      <c r="M68" s="30"/>
      <c r="N68" s="30"/>
      <c r="O68" s="28"/>
      <c r="P68" s="28"/>
      <c r="Q68" s="28"/>
      <c r="R68" s="28"/>
      <c r="S68" s="28"/>
      <c r="T68" s="28"/>
      <c r="U68" s="28"/>
      <c r="V68" s="28"/>
      <c r="W68" s="28"/>
    </row>
    <row r="69" spans="1:23" ht="38.25" x14ac:dyDescent="0.25">
      <c r="A69" s="14">
        <v>59</v>
      </c>
      <c r="B69" s="58" t="s">
        <v>58</v>
      </c>
      <c r="C69" s="3" t="s">
        <v>57</v>
      </c>
      <c r="D69" s="4">
        <v>701</v>
      </c>
      <c r="E69" s="1" t="s">
        <v>189</v>
      </c>
      <c r="F69" s="9">
        <v>273950602.19999999</v>
      </c>
      <c r="G69" s="52">
        <v>0</v>
      </c>
      <c r="H69" s="42">
        <v>0</v>
      </c>
      <c r="I69" s="9">
        <v>0</v>
      </c>
      <c r="J69" s="9">
        <v>0</v>
      </c>
      <c r="K69" s="9">
        <v>0</v>
      </c>
      <c r="L69" s="16"/>
    </row>
    <row r="70" spans="1:23" ht="31.5" x14ac:dyDescent="0.25">
      <c r="A70" s="12">
        <v>60</v>
      </c>
      <c r="B70" s="57" t="s">
        <v>194</v>
      </c>
      <c r="C70" s="71" t="s">
        <v>195</v>
      </c>
      <c r="D70" s="6"/>
      <c r="E70" s="5"/>
      <c r="F70" s="10">
        <f>F71</f>
        <v>3756986.3</v>
      </c>
      <c r="G70" s="10">
        <f t="shared" ref="G70:K70" si="27">G71</f>
        <v>0</v>
      </c>
      <c r="H70" s="10">
        <f t="shared" si="27"/>
        <v>0</v>
      </c>
      <c r="I70" s="10">
        <f t="shared" si="27"/>
        <v>0</v>
      </c>
      <c r="J70" s="10">
        <f t="shared" si="27"/>
        <v>0</v>
      </c>
      <c r="K70" s="10">
        <f t="shared" si="27"/>
        <v>0</v>
      </c>
      <c r="L70" s="16"/>
    </row>
    <row r="71" spans="1:23" ht="47.25" x14ac:dyDescent="0.25">
      <c r="A71" s="14">
        <v>61</v>
      </c>
      <c r="B71" s="69" t="s">
        <v>192</v>
      </c>
      <c r="C71" s="70" t="s">
        <v>193</v>
      </c>
      <c r="D71" s="4">
        <v>701</v>
      </c>
      <c r="E71" s="1" t="s">
        <v>189</v>
      </c>
      <c r="F71" s="74">
        <v>3756986.3</v>
      </c>
      <c r="G71" s="52">
        <v>0</v>
      </c>
      <c r="H71" s="42">
        <v>0</v>
      </c>
      <c r="I71" s="9">
        <v>0</v>
      </c>
      <c r="J71" s="9">
        <v>0</v>
      </c>
      <c r="K71" s="9">
        <v>0</v>
      </c>
      <c r="L71" s="16"/>
    </row>
    <row r="72" spans="1:23" s="29" customFormat="1" ht="76.5" x14ac:dyDescent="0.25">
      <c r="A72" s="12">
        <v>62</v>
      </c>
      <c r="B72" s="57" t="s">
        <v>56</v>
      </c>
      <c r="C72" s="7" t="s">
        <v>55</v>
      </c>
      <c r="D72" s="6"/>
      <c r="E72" s="5"/>
      <c r="F72" s="10">
        <f t="shared" ref="F72:G72" si="28">F73+F78+F80+F82+F84</f>
        <v>43746708</v>
      </c>
      <c r="G72" s="10">
        <f t="shared" si="28"/>
        <v>36578862.790000007</v>
      </c>
      <c r="H72" s="10">
        <f>H73+H78+H80+H82+H84</f>
        <v>52412583.449999996</v>
      </c>
      <c r="I72" s="10">
        <f t="shared" ref="I72:K72" si="29">I73+I78+I80+I82+I84</f>
        <v>51337587.07</v>
      </c>
      <c r="J72" s="10">
        <f t="shared" si="29"/>
        <v>42855243.07</v>
      </c>
      <c r="K72" s="10">
        <f t="shared" si="29"/>
        <v>43129882.07</v>
      </c>
      <c r="L72" s="30"/>
      <c r="M72" s="30"/>
      <c r="N72" s="30"/>
      <c r="O72" s="28"/>
      <c r="P72" s="28"/>
      <c r="Q72" s="28"/>
      <c r="R72" s="28"/>
      <c r="S72" s="28"/>
      <c r="T72" s="28"/>
      <c r="U72" s="28"/>
      <c r="V72" s="28"/>
      <c r="W72" s="28"/>
    </row>
    <row r="73" spans="1:23" s="29" customFormat="1" ht="51" x14ac:dyDescent="0.25">
      <c r="A73" s="12">
        <v>63</v>
      </c>
      <c r="B73" s="57" t="s">
        <v>54</v>
      </c>
      <c r="C73" s="7" t="s">
        <v>53</v>
      </c>
      <c r="D73" s="6"/>
      <c r="E73" s="5"/>
      <c r="F73" s="10">
        <f t="shared" ref="F73:K73" si="30">SUM(F74:F77)</f>
        <v>31120328</v>
      </c>
      <c r="G73" s="10">
        <f t="shared" si="30"/>
        <v>26511045.660000004</v>
      </c>
      <c r="H73" s="10">
        <f t="shared" si="30"/>
        <v>32368504.899999999</v>
      </c>
      <c r="I73" s="10">
        <f t="shared" si="30"/>
        <v>32433849.07</v>
      </c>
      <c r="J73" s="10">
        <f t="shared" si="30"/>
        <v>32508849.07</v>
      </c>
      <c r="K73" s="10">
        <f t="shared" si="30"/>
        <v>32583849.07</v>
      </c>
      <c r="L73" s="30"/>
      <c r="M73" s="30"/>
      <c r="N73" s="30"/>
      <c r="O73" s="28"/>
      <c r="P73" s="28"/>
      <c r="Q73" s="28"/>
      <c r="R73" s="28"/>
      <c r="S73" s="28"/>
      <c r="T73" s="28"/>
      <c r="U73" s="28"/>
      <c r="V73" s="28"/>
      <c r="W73" s="28"/>
    </row>
    <row r="74" spans="1:23" ht="63.75" x14ac:dyDescent="0.25">
      <c r="A74" s="14">
        <v>64</v>
      </c>
      <c r="B74" s="58" t="s">
        <v>52</v>
      </c>
      <c r="C74" s="3" t="s">
        <v>51</v>
      </c>
      <c r="D74" s="4">
        <v>701</v>
      </c>
      <c r="E74" s="1" t="s">
        <v>189</v>
      </c>
      <c r="F74" s="9">
        <v>6022978</v>
      </c>
      <c r="G74" s="52">
        <v>4886404.5999999996</v>
      </c>
      <c r="H74" s="9">
        <v>7271154.9000000004</v>
      </c>
      <c r="I74" s="9">
        <v>7300000</v>
      </c>
      <c r="J74" s="9">
        <v>7350000</v>
      </c>
      <c r="K74" s="9">
        <v>7400000</v>
      </c>
      <c r="L74" s="16"/>
    </row>
    <row r="75" spans="1:23" ht="63.75" x14ac:dyDescent="0.25">
      <c r="A75" s="12">
        <v>65</v>
      </c>
      <c r="B75" s="58" t="s">
        <v>50</v>
      </c>
      <c r="C75" s="3" t="s">
        <v>47</v>
      </c>
      <c r="D75" s="4">
        <v>702</v>
      </c>
      <c r="E75" s="1" t="s">
        <v>14</v>
      </c>
      <c r="F75" s="9">
        <v>8025000</v>
      </c>
      <c r="G75" s="46">
        <v>8989756.7200000007</v>
      </c>
      <c r="H75" s="9">
        <v>8025000</v>
      </c>
      <c r="I75" s="9">
        <v>8050000</v>
      </c>
      <c r="J75" s="9">
        <v>8075000</v>
      </c>
      <c r="K75" s="9">
        <v>8100000</v>
      </c>
      <c r="L75" s="16"/>
    </row>
    <row r="76" spans="1:23" ht="63.75" x14ac:dyDescent="0.25">
      <c r="A76" s="14">
        <v>66</v>
      </c>
      <c r="B76" s="58" t="s">
        <v>49</v>
      </c>
      <c r="C76" s="3" t="s">
        <v>47</v>
      </c>
      <c r="D76" s="4">
        <v>703</v>
      </c>
      <c r="E76" s="1" t="s">
        <v>12</v>
      </c>
      <c r="F76" s="46">
        <v>13072350</v>
      </c>
      <c r="G76" s="46">
        <v>10911598.99</v>
      </c>
      <c r="H76" s="9">
        <v>13072350</v>
      </c>
      <c r="I76" s="9">
        <v>13083849.07</v>
      </c>
      <c r="J76" s="9">
        <v>13083849.07</v>
      </c>
      <c r="K76" s="9">
        <v>13083849.07</v>
      </c>
      <c r="L76" s="16"/>
    </row>
    <row r="77" spans="1:23" ht="63.75" x14ac:dyDescent="0.25">
      <c r="A77" s="12">
        <v>67</v>
      </c>
      <c r="B77" s="58" t="s">
        <v>48</v>
      </c>
      <c r="C77" s="3" t="s">
        <v>47</v>
      </c>
      <c r="D77" s="4">
        <v>704</v>
      </c>
      <c r="E77" s="1" t="s">
        <v>9</v>
      </c>
      <c r="F77" s="46">
        <v>4000000</v>
      </c>
      <c r="G77" s="46">
        <v>1723285.35</v>
      </c>
      <c r="H77" s="9">
        <v>4000000</v>
      </c>
      <c r="I77" s="9">
        <v>4000000</v>
      </c>
      <c r="J77" s="9">
        <v>4000000</v>
      </c>
      <c r="K77" s="9">
        <v>4000000</v>
      </c>
      <c r="L77" s="16"/>
    </row>
    <row r="78" spans="1:23" s="29" customFormat="1" ht="63.75" x14ac:dyDescent="0.25">
      <c r="A78" s="12">
        <v>68</v>
      </c>
      <c r="B78" s="57" t="s">
        <v>46</v>
      </c>
      <c r="C78" s="7" t="s">
        <v>45</v>
      </c>
      <c r="D78" s="6"/>
      <c r="E78" s="5"/>
      <c r="F78" s="10">
        <f t="shared" ref="F78:K78" si="31">F79</f>
        <v>2436380</v>
      </c>
      <c r="G78" s="49">
        <f t="shared" si="31"/>
        <v>1871804.79</v>
      </c>
      <c r="H78" s="10">
        <f t="shared" si="31"/>
        <v>2645830.25</v>
      </c>
      <c r="I78" s="10">
        <f t="shared" si="31"/>
        <v>2700000</v>
      </c>
      <c r="J78" s="10">
        <f t="shared" si="31"/>
        <v>2750000</v>
      </c>
      <c r="K78" s="10">
        <f t="shared" si="31"/>
        <v>2800000</v>
      </c>
      <c r="L78" s="30"/>
      <c r="M78" s="30"/>
      <c r="N78" s="30"/>
      <c r="O78" s="28"/>
      <c r="P78" s="28"/>
      <c r="Q78" s="28"/>
      <c r="R78" s="28"/>
      <c r="S78" s="28"/>
      <c r="T78" s="28"/>
      <c r="U78" s="28"/>
      <c r="V78" s="28"/>
      <c r="W78" s="28"/>
    </row>
    <row r="79" spans="1:23" ht="51" x14ac:dyDescent="0.25">
      <c r="A79" s="14">
        <v>69</v>
      </c>
      <c r="B79" s="58" t="s">
        <v>44</v>
      </c>
      <c r="C79" s="3" t="s">
        <v>43</v>
      </c>
      <c r="D79" s="4">
        <v>701</v>
      </c>
      <c r="E79" s="1" t="s">
        <v>189</v>
      </c>
      <c r="F79" s="9">
        <v>2436380</v>
      </c>
      <c r="G79" s="46">
        <v>1871804.79</v>
      </c>
      <c r="H79" s="9">
        <v>2645830.25</v>
      </c>
      <c r="I79" s="9">
        <v>2700000</v>
      </c>
      <c r="J79" s="9">
        <v>2750000</v>
      </c>
      <c r="K79" s="9">
        <v>2800000</v>
      </c>
      <c r="L79" s="16"/>
    </row>
    <row r="80" spans="1:23" s="29" customFormat="1" ht="76.5" x14ac:dyDescent="0.25">
      <c r="A80" s="12">
        <v>70</v>
      </c>
      <c r="B80" s="15" t="s">
        <v>137</v>
      </c>
      <c r="C80" s="7" t="s">
        <v>138</v>
      </c>
      <c r="D80" s="6"/>
      <c r="E80" s="5"/>
      <c r="F80" s="10">
        <f t="shared" ref="F80:K80" si="32">F81</f>
        <v>190000</v>
      </c>
      <c r="G80" s="49">
        <f t="shared" si="32"/>
        <v>358123.03</v>
      </c>
      <c r="H80" s="10">
        <f t="shared" si="32"/>
        <v>410244</v>
      </c>
      <c r="I80" s="10">
        <f t="shared" si="32"/>
        <v>451268</v>
      </c>
      <c r="J80" s="10">
        <f t="shared" si="32"/>
        <v>496394</v>
      </c>
      <c r="K80" s="10">
        <f t="shared" si="32"/>
        <v>546033</v>
      </c>
      <c r="L80" s="30"/>
      <c r="M80" s="30"/>
      <c r="N80" s="30"/>
      <c r="O80" s="28"/>
      <c r="P80" s="28"/>
      <c r="Q80" s="28"/>
      <c r="R80" s="28"/>
      <c r="S80" s="28"/>
      <c r="T80" s="28"/>
      <c r="U80" s="28"/>
      <c r="V80" s="28"/>
      <c r="W80" s="28"/>
    </row>
    <row r="81" spans="1:23" ht="63.75" x14ac:dyDescent="0.25">
      <c r="A81" s="14">
        <v>71</v>
      </c>
      <c r="B81" s="39" t="s">
        <v>136</v>
      </c>
      <c r="C81" s="3" t="s">
        <v>135</v>
      </c>
      <c r="D81" s="4">
        <v>701</v>
      </c>
      <c r="E81" s="1" t="s">
        <v>189</v>
      </c>
      <c r="F81" s="9">
        <v>190000</v>
      </c>
      <c r="G81" s="46">
        <v>358123.03</v>
      </c>
      <c r="H81" s="46">
        <v>410244</v>
      </c>
      <c r="I81" s="9">
        <v>451268</v>
      </c>
      <c r="J81" s="9">
        <v>496394</v>
      </c>
      <c r="K81" s="9">
        <v>546033</v>
      </c>
      <c r="L81" s="16"/>
    </row>
    <row r="82" spans="1:23" ht="76.5" x14ac:dyDescent="0.25">
      <c r="A82" s="12">
        <v>72</v>
      </c>
      <c r="B82" s="61" t="s">
        <v>162</v>
      </c>
      <c r="C82" s="40" t="s">
        <v>161</v>
      </c>
      <c r="D82" s="4"/>
      <c r="E82" s="1"/>
      <c r="F82" s="10">
        <f>F83</f>
        <v>0</v>
      </c>
      <c r="G82" s="49">
        <f t="shared" ref="G82:K82" si="33">G83</f>
        <v>681933.28</v>
      </c>
      <c r="H82" s="10">
        <f t="shared" si="33"/>
        <v>1235534.3</v>
      </c>
      <c r="I82" s="10">
        <f t="shared" si="33"/>
        <v>0</v>
      </c>
      <c r="J82" s="10">
        <f t="shared" si="33"/>
        <v>0</v>
      </c>
      <c r="K82" s="10">
        <f t="shared" si="33"/>
        <v>0</v>
      </c>
      <c r="L82" s="16"/>
    </row>
    <row r="83" spans="1:23" ht="63.75" x14ac:dyDescent="0.25">
      <c r="A83" s="12">
        <v>73</v>
      </c>
      <c r="B83" s="60" t="s">
        <v>159</v>
      </c>
      <c r="C83" s="63" t="s">
        <v>160</v>
      </c>
      <c r="D83" s="2" t="s">
        <v>141</v>
      </c>
      <c r="E83" s="1" t="s">
        <v>190</v>
      </c>
      <c r="F83" s="9">
        <v>0</v>
      </c>
      <c r="G83" s="46">
        <v>681933.28</v>
      </c>
      <c r="H83" s="46">
        <v>1235534.3</v>
      </c>
      <c r="I83" s="9">
        <v>0</v>
      </c>
      <c r="J83" s="9">
        <v>0</v>
      </c>
      <c r="K83" s="9">
        <v>0</v>
      </c>
      <c r="L83" s="16"/>
    </row>
    <row r="84" spans="1:23" s="29" customFormat="1" ht="38.25" x14ac:dyDescent="0.25">
      <c r="A84" s="14">
        <v>74</v>
      </c>
      <c r="B84" s="57" t="s">
        <v>42</v>
      </c>
      <c r="C84" s="7" t="s">
        <v>41</v>
      </c>
      <c r="D84" s="6"/>
      <c r="E84" s="5"/>
      <c r="F84" s="10">
        <f t="shared" ref="F84:K84" si="34">F85</f>
        <v>10000000</v>
      </c>
      <c r="G84" s="49">
        <f t="shared" si="34"/>
        <v>7155956.0300000003</v>
      </c>
      <c r="H84" s="10">
        <f t="shared" si="34"/>
        <v>15752470</v>
      </c>
      <c r="I84" s="10">
        <f t="shared" si="34"/>
        <v>15752470</v>
      </c>
      <c r="J84" s="10">
        <f t="shared" si="34"/>
        <v>7100000</v>
      </c>
      <c r="K84" s="10">
        <f t="shared" si="34"/>
        <v>7200000</v>
      </c>
      <c r="L84" s="30"/>
      <c r="M84" s="30"/>
      <c r="N84" s="30"/>
      <c r="O84" s="28"/>
      <c r="P84" s="28"/>
      <c r="Q84" s="28"/>
      <c r="R84" s="28"/>
      <c r="S84" s="28"/>
      <c r="T84" s="28"/>
      <c r="U84" s="28"/>
      <c r="V84" s="28"/>
      <c r="W84" s="28"/>
    </row>
    <row r="85" spans="1:23" ht="25.5" x14ac:dyDescent="0.25">
      <c r="A85" s="12">
        <v>75</v>
      </c>
      <c r="B85" s="58" t="s">
        <v>40</v>
      </c>
      <c r="C85" s="3" t="s">
        <v>39</v>
      </c>
      <c r="D85" s="4">
        <v>701</v>
      </c>
      <c r="E85" s="1" t="s">
        <v>189</v>
      </c>
      <c r="F85" s="9">
        <v>10000000</v>
      </c>
      <c r="G85" s="46">
        <v>7155956.0300000003</v>
      </c>
      <c r="H85" s="9">
        <v>15752470</v>
      </c>
      <c r="I85" s="9">
        <v>15752470</v>
      </c>
      <c r="J85" s="9">
        <v>7100000</v>
      </c>
      <c r="K85" s="9">
        <v>7200000</v>
      </c>
      <c r="L85" s="16"/>
    </row>
    <row r="86" spans="1:23" s="29" customFormat="1" ht="76.5" x14ac:dyDescent="0.25">
      <c r="A86" s="14">
        <v>76</v>
      </c>
      <c r="B86" s="15" t="s">
        <v>134</v>
      </c>
      <c r="C86" s="7" t="s">
        <v>133</v>
      </c>
      <c r="D86" s="6"/>
      <c r="E86" s="5"/>
      <c r="F86" s="10">
        <f t="shared" ref="F86:K86" si="35">F87</f>
        <v>2500000</v>
      </c>
      <c r="G86" s="49">
        <f t="shared" si="35"/>
        <v>2238547.31</v>
      </c>
      <c r="H86" s="10">
        <f t="shared" si="35"/>
        <v>2500000</v>
      </c>
      <c r="I86" s="10">
        <f t="shared" si="35"/>
        <v>2500000</v>
      </c>
      <c r="J86" s="10">
        <f t="shared" si="35"/>
        <v>2500000</v>
      </c>
      <c r="K86" s="10">
        <f t="shared" si="35"/>
        <v>2500000</v>
      </c>
      <c r="L86" s="30"/>
      <c r="M86" s="30"/>
      <c r="N86" s="30"/>
      <c r="O86" s="28"/>
      <c r="P86" s="28"/>
      <c r="Q86" s="28"/>
      <c r="R86" s="28"/>
      <c r="S86" s="28"/>
      <c r="T86" s="28"/>
      <c r="U86" s="28"/>
      <c r="V86" s="28"/>
      <c r="W86" s="28"/>
    </row>
    <row r="87" spans="1:23" ht="76.5" x14ac:dyDescent="0.25">
      <c r="A87" s="12">
        <v>77</v>
      </c>
      <c r="B87" s="39" t="s">
        <v>132</v>
      </c>
      <c r="C87" s="3" t="s">
        <v>131</v>
      </c>
      <c r="D87" s="4">
        <v>701</v>
      </c>
      <c r="E87" s="1" t="s">
        <v>38</v>
      </c>
      <c r="F87" s="9">
        <v>2500000</v>
      </c>
      <c r="G87" s="46">
        <v>2238547.31</v>
      </c>
      <c r="H87" s="9">
        <v>2500000</v>
      </c>
      <c r="I87" s="9">
        <v>2500000</v>
      </c>
      <c r="J87" s="9">
        <v>2500000</v>
      </c>
      <c r="K87" s="9">
        <v>2500000</v>
      </c>
      <c r="L87" s="16"/>
    </row>
    <row r="88" spans="1:23" s="29" customFormat="1" x14ac:dyDescent="0.25">
      <c r="A88" s="12">
        <v>78</v>
      </c>
      <c r="B88" s="57" t="s">
        <v>37</v>
      </c>
      <c r="C88" s="7" t="s">
        <v>36</v>
      </c>
      <c r="D88" s="6"/>
      <c r="E88" s="5"/>
      <c r="F88" s="10">
        <f t="shared" ref="F88:K88" si="36">F89</f>
        <v>18760187.829999998</v>
      </c>
      <c r="G88" s="49">
        <f t="shared" si="36"/>
        <v>11208128.52</v>
      </c>
      <c r="H88" s="10">
        <f t="shared" si="36"/>
        <v>19752363.740000002</v>
      </c>
      <c r="I88" s="10">
        <f t="shared" si="36"/>
        <v>18760187.829999998</v>
      </c>
      <c r="J88" s="10">
        <f t="shared" si="36"/>
        <v>18760187.829999998</v>
      </c>
      <c r="K88" s="10">
        <f t="shared" si="36"/>
        <v>18760187.829999998</v>
      </c>
      <c r="L88" s="30"/>
      <c r="M88" s="30"/>
      <c r="N88" s="30"/>
      <c r="O88" s="28"/>
      <c r="P88" s="28"/>
      <c r="Q88" s="28"/>
      <c r="R88" s="28"/>
      <c r="S88" s="28"/>
      <c r="T88" s="28"/>
      <c r="U88" s="28"/>
      <c r="V88" s="28"/>
      <c r="W88" s="28"/>
    </row>
    <row r="89" spans="1:23" s="29" customFormat="1" x14ac:dyDescent="0.25">
      <c r="A89" s="14">
        <v>79</v>
      </c>
      <c r="B89" s="57" t="s">
        <v>35</v>
      </c>
      <c r="C89" s="7" t="s">
        <v>34</v>
      </c>
      <c r="D89" s="6"/>
      <c r="E89" s="5"/>
      <c r="F89" s="10">
        <f>F90+F91+F92+F93+F94</f>
        <v>18760187.829999998</v>
      </c>
      <c r="G89" s="49">
        <f t="shared" ref="G89:K89" si="37">G90+G91+G92+G93+G94</f>
        <v>11208128.52</v>
      </c>
      <c r="H89" s="10">
        <f t="shared" si="37"/>
        <v>19752363.740000002</v>
      </c>
      <c r="I89" s="10">
        <f t="shared" si="37"/>
        <v>18760187.829999998</v>
      </c>
      <c r="J89" s="10">
        <f t="shared" si="37"/>
        <v>18760187.829999998</v>
      </c>
      <c r="K89" s="10">
        <f t="shared" si="37"/>
        <v>18760187.829999998</v>
      </c>
      <c r="L89" s="30"/>
      <c r="M89" s="30"/>
      <c r="N89" s="30"/>
      <c r="O89" s="28"/>
      <c r="P89" s="28"/>
      <c r="Q89" s="28"/>
      <c r="R89" s="28"/>
      <c r="S89" s="28"/>
      <c r="T89" s="28"/>
      <c r="U89" s="28"/>
      <c r="V89" s="28"/>
      <c r="W89" s="28"/>
    </row>
    <row r="90" spans="1:23" ht="51" x14ac:dyDescent="0.25">
      <c r="A90" s="12">
        <v>80</v>
      </c>
      <c r="B90" s="58" t="s">
        <v>142</v>
      </c>
      <c r="C90" s="3" t="s">
        <v>152</v>
      </c>
      <c r="D90" s="2" t="s">
        <v>32</v>
      </c>
      <c r="E90" s="1" t="s">
        <v>191</v>
      </c>
      <c r="F90" s="9">
        <v>6201526.4700000007</v>
      </c>
      <c r="G90" s="46">
        <v>2050607.67</v>
      </c>
      <c r="H90" s="9">
        <v>6201526.4700000007</v>
      </c>
      <c r="I90" s="9">
        <v>6201526.4700000007</v>
      </c>
      <c r="J90" s="9">
        <v>6201526.4700000007</v>
      </c>
      <c r="K90" s="9">
        <v>6201526.4700000007</v>
      </c>
      <c r="L90" s="16"/>
    </row>
    <row r="91" spans="1:23" ht="51" x14ac:dyDescent="0.25">
      <c r="A91" s="14">
        <v>81</v>
      </c>
      <c r="B91" s="58" t="s">
        <v>143</v>
      </c>
      <c r="C91" s="3" t="s">
        <v>33</v>
      </c>
      <c r="D91" s="2" t="s">
        <v>32</v>
      </c>
      <c r="E91" s="1" t="s">
        <v>191</v>
      </c>
      <c r="F91" s="9">
        <v>25536.58</v>
      </c>
      <c r="G91" s="46">
        <v>26534.7</v>
      </c>
      <c r="H91" s="9">
        <v>25536.58</v>
      </c>
      <c r="I91" s="9">
        <v>25536.58</v>
      </c>
      <c r="J91" s="9">
        <v>25536.58</v>
      </c>
      <c r="K91" s="9">
        <v>25536.58</v>
      </c>
      <c r="L91" s="16"/>
    </row>
    <row r="92" spans="1:23" ht="51" x14ac:dyDescent="0.25">
      <c r="A92" s="12">
        <v>82</v>
      </c>
      <c r="B92" s="58" t="s">
        <v>155</v>
      </c>
      <c r="C92" s="3" t="s">
        <v>153</v>
      </c>
      <c r="D92" s="2" t="s">
        <v>32</v>
      </c>
      <c r="E92" s="1" t="s">
        <v>191</v>
      </c>
      <c r="F92" s="9">
        <v>12503389.550000001</v>
      </c>
      <c r="G92" s="46">
        <v>7622824.46</v>
      </c>
      <c r="H92" s="9">
        <v>12503389.550000001</v>
      </c>
      <c r="I92" s="9">
        <v>12503389.550000001</v>
      </c>
      <c r="J92" s="9">
        <v>12503389.550000001</v>
      </c>
      <c r="K92" s="9">
        <v>12503389.550000001</v>
      </c>
      <c r="L92" s="16"/>
    </row>
    <row r="93" spans="1:23" ht="51" x14ac:dyDescent="0.25">
      <c r="A93" s="12">
        <v>83</v>
      </c>
      <c r="B93" s="58" t="s">
        <v>156</v>
      </c>
      <c r="C93" s="3" t="s">
        <v>154</v>
      </c>
      <c r="D93" s="2" t="s">
        <v>32</v>
      </c>
      <c r="E93" s="1" t="s">
        <v>191</v>
      </c>
      <c r="F93" s="9">
        <v>30197.22</v>
      </c>
      <c r="G93" s="46">
        <v>516447.77</v>
      </c>
      <c r="H93" s="9">
        <v>30197.22</v>
      </c>
      <c r="I93" s="9">
        <v>30197.22</v>
      </c>
      <c r="J93" s="9">
        <v>30197.22</v>
      </c>
      <c r="K93" s="9">
        <v>30197.22</v>
      </c>
      <c r="L93" s="16"/>
    </row>
    <row r="94" spans="1:23" ht="51" x14ac:dyDescent="0.25">
      <c r="A94" s="14">
        <v>84</v>
      </c>
      <c r="B94" s="58" t="s">
        <v>144</v>
      </c>
      <c r="C94" s="3" t="s">
        <v>157</v>
      </c>
      <c r="D94" s="2" t="s">
        <v>32</v>
      </c>
      <c r="E94" s="1" t="s">
        <v>191</v>
      </c>
      <c r="F94" s="9">
        <v>-461.99000000022352</v>
      </c>
      <c r="G94" s="46">
        <v>991713.92</v>
      </c>
      <c r="H94" s="9">
        <v>991713.92</v>
      </c>
      <c r="I94" s="9">
        <v>-461.99000000022352</v>
      </c>
      <c r="J94" s="9">
        <v>-461.99000000022352</v>
      </c>
      <c r="K94" s="9">
        <v>-461.99000000022352</v>
      </c>
      <c r="L94" s="16"/>
    </row>
    <row r="95" spans="1:23" s="29" customFormat="1" ht="25.5" x14ac:dyDescent="0.25">
      <c r="A95" s="12">
        <v>85</v>
      </c>
      <c r="B95" s="57" t="s">
        <v>31</v>
      </c>
      <c r="C95" s="7" t="s">
        <v>30</v>
      </c>
      <c r="D95" s="6"/>
      <c r="E95" s="5"/>
      <c r="F95" s="10">
        <f t="shared" ref="F95:K95" si="38">F96+F99</f>
        <v>65987407.200000003</v>
      </c>
      <c r="G95" s="49">
        <f t="shared" si="38"/>
        <v>59978312.75</v>
      </c>
      <c r="H95" s="10">
        <f t="shared" si="38"/>
        <v>74453790.329999998</v>
      </c>
      <c r="I95" s="10">
        <f t="shared" si="38"/>
        <v>62975209.5</v>
      </c>
      <c r="J95" s="10">
        <f t="shared" si="38"/>
        <v>62993909.5</v>
      </c>
      <c r="K95" s="10">
        <f t="shared" si="38"/>
        <v>63014479.5</v>
      </c>
      <c r="L95" s="30"/>
      <c r="M95" s="30"/>
      <c r="N95" s="30"/>
      <c r="O95" s="28"/>
      <c r="P95" s="28"/>
      <c r="Q95" s="28"/>
      <c r="R95" s="28"/>
      <c r="S95" s="28"/>
      <c r="T95" s="28"/>
      <c r="U95" s="28"/>
      <c r="V95" s="28"/>
      <c r="W95" s="28"/>
    </row>
    <row r="96" spans="1:23" s="29" customFormat="1" x14ac:dyDescent="0.25">
      <c r="A96" s="14">
        <v>86</v>
      </c>
      <c r="B96" s="57" t="s">
        <v>29</v>
      </c>
      <c r="C96" s="7" t="s">
        <v>28</v>
      </c>
      <c r="D96" s="6"/>
      <c r="E96" s="5"/>
      <c r="F96" s="10">
        <f t="shared" ref="F96:K97" si="39">F97</f>
        <v>65196955</v>
      </c>
      <c r="G96" s="49">
        <f t="shared" si="39"/>
        <v>50448527.619999997</v>
      </c>
      <c r="H96" s="10">
        <f t="shared" si="39"/>
        <v>65196955</v>
      </c>
      <c r="I96" s="10">
        <f t="shared" si="39"/>
        <v>62788209.5</v>
      </c>
      <c r="J96" s="10">
        <f t="shared" si="39"/>
        <v>62788209.5</v>
      </c>
      <c r="K96" s="10">
        <f t="shared" si="39"/>
        <v>62788209.5</v>
      </c>
      <c r="L96" s="30"/>
      <c r="M96" s="30"/>
      <c r="N96" s="30"/>
      <c r="O96" s="28"/>
      <c r="P96" s="28"/>
      <c r="Q96" s="28"/>
      <c r="R96" s="28"/>
      <c r="S96" s="28"/>
      <c r="T96" s="28"/>
      <c r="U96" s="28"/>
      <c r="V96" s="28"/>
      <c r="W96" s="28"/>
    </row>
    <row r="97" spans="1:23" s="29" customFormat="1" x14ac:dyDescent="0.25">
      <c r="A97" s="12">
        <v>87</v>
      </c>
      <c r="B97" s="57" t="s">
        <v>27</v>
      </c>
      <c r="C97" s="7" t="s">
        <v>26</v>
      </c>
      <c r="D97" s="6"/>
      <c r="E97" s="5"/>
      <c r="F97" s="10">
        <f t="shared" si="39"/>
        <v>65196955</v>
      </c>
      <c r="G97" s="49">
        <f t="shared" si="39"/>
        <v>50448527.619999997</v>
      </c>
      <c r="H97" s="10">
        <f t="shared" si="39"/>
        <v>65196955</v>
      </c>
      <c r="I97" s="10">
        <f t="shared" si="39"/>
        <v>62788209.5</v>
      </c>
      <c r="J97" s="10">
        <f t="shared" si="39"/>
        <v>62788209.5</v>
      </c>
      <c r="K97" s="10">
        <f t="shared" si="39"/>
        <v>62788209.5</v>
      </c>
      <c r="L97" s="30"/>
      <c r="M97" s="30"/>
      <c r="N97" s="30"/>
      <c r="O97" s="28"/>
      <c r="P97" s="28"/>
      <c r="Q97" s="28"/>
      <c r="R97" s="28"/>
      <c r="S97" s="28"/>
      <c r="T97" s="28"/>
      <c r="U97" s="28"/>
      <c r="V97" s="28"/>
      <c r="W97" s="28"/>
    </row>
    <row r="98" spans="1:23" ht="25.5" x14ac:dyDescent="0.25">
      <c r="A98" s="12">
        <v>88</v>
      </c>
      <c r="B98" s="58" t="s">
        <v>25</v>
      </c>
      <c r="C98" s="3" t="s">
        <v>24</v>
      </c>
      <c r="D98" s="11">
        <v>701</v>
      </c>
      <c r="E98" s="1" t="s">
        <v>189</v>
      </c>
      <c r="F98" s="43">
        <v>65196955</v>
      </c>
      <c r="G98" s="44">
        <v>50448527.619999997</v>
      </c>
      <c r="H98" s="43">
        <v>65196955</v>
      </c>
      <c r="I98" s="43">
        <v>62788209.5</v>
      </c>
      <c r="J98" s="43">
        <v>62788209.5</v>
      </c>
      <c r="K98" s="43">
        <v>62788209.5</v>
      </c>
      <c r="L98" s="16"/>
    </row>
    <row r="99" spans="1:23" x14ac:dyDescent="0.25">
      <c r="A99" s="14">
        <v>89</v>
      </c>
      <c r="B99" s="57" t="s">
        <v>23</v>
      </c>
      <c r="C99" s="7" t="s">
        <v>22</v>
      </c>
      <c r="D99" s="4"/>
      <c r="E99" s="1"/>
      <c r="F99" s="10">
        <f>F100+F101</f>
        <v>790452.2</v>
      </c>
      <c r="G99" s="49">
        <f t="shared" ref="G99:K99" si="40">G100+G101</f>
        <v>9529785.1300000008</v>
      </c>
      <c r="H99" s="10">
        <f t="shared" si="40"/>
        <v>9256835.3300000001</v>
      </c>
      <c r="I99" s="10">
        <f t="shared" si="40"/>
        <v>187000</v>
      </c>
      <c r="J99" s="10">
        <f t="shared" si="40"/>
        <v>205700</v>
      </c>
      <c r="K99" s="10">
        <f t="shared" si="40"/>
        <v>226270</v>
      </c>
      <c r="L99" s="16"/>
    </row>
    <row r="100" spans="1:23" ht="25.5" x14ac:dyDescent="0.25">
      <c r="A100" s="12">
        <v>90</v>
      </c>
      <c r="B100" s="58" t="s">
        <v>169</v>
      </c>
      <c r="C100" s="63" t="s">
        <v>168</v>
      </c>
      <c r="D100" s="4">
        <v>701</v>
      </c>
      <c r="E100" s="1" t="s">
        <v>189</v>
      </c>
      <c r="F100" s="9">
        <v>0</v>
      </c>
      <c r="G100" s="46">
        <v>181488.96</v>
      </c>
      <c r="H100" s="9">
        <v>195000</v>
      </c>
      <c r="I100" s="9">
        <v>187000</v>
      </c>
      <c r="J100" s="9">
        <v>205700</v>
      </c>
      <c r="K100" s="9">
        <v>226270</v>
      </c>
      <c r="L100" s="16"/>
    </row>
    <row r="101" spans="1:23" ht="25.5" x14ac:dyDescent="0.25">
      <c r="A101" s="14">
        <v>91</v>
      </c>
      <c r="B101" s="58" t="s">
        <v>21</v>
      </c>
      <c r="C101" s="3" t="s">
        <v>20</v>
      </c>
      <c r="D101" s="4">
        <v>701</v>
      </c>
      <c r="E101" s="1" t="s">
        <v>189</v>
      </c>
      <c r="F101" s="9">
        <v>790452.2</v>
      </c>
      <c r="G101" s="46">
        <v>9348296.1699999999</v>
      </c>
      <c r="H101" s="9">
        <v>9061835.3300000001</v>
      </c>
      <c r="I101" s="9">
        <v>0</v>
      </c>
      <c r="J101" s="9">
        <v>0</v>
      </c>
      <c r="K101" s="8">
        <v>0</v>
      </c>
      <c r="L101" s="16"/>
    </row>
    <row r="102" spans="1:23" s="29" customFormat="1" ht="25.5" x14ac:dyDescent="0.25">
      <c r="A102" s="12">
        <v>92</v>
      </c>
      <c r="B102" s="57" t="s">
        <v>19</v>
      </c>
      <c r="C102" s="7" t="s">
        <v>18</v>
      </c>
      <c r="D102" s="6"/>
      <c r="E102" s="5"/>
      <c r="F102" s="10">
        <f>F103+F104+F105+F106+F107+F108</f>
        <v>5860000</v>
      </c>
      <c r="G102" s="49">
        <f>G103+G104+G105+G106+G107+G108</f>
        <v>15398479.780000001</v>
      </c>
      <c r="H102" s="10">
        <f t="shared" ref="H102:K102" si="41">H103+H104+H105+H106+H107+H108</f>
        <v>18000000</v>
      </c>
      <c r="I102" s="10">
        <f t="shared" si="41"/>
        <v>5960000</v>
      </c>
      <c r="J102" s="10">
        <f t="shared" si="41"/>
        <v>5960000</v>
      </c>
      <c r="K102" s="10">
        <f t="shared" si="41"/>
        <v>5960000</v>
      </c>
      <c r="L102" s="30"/>
      <c r="M102" s="30"/>
      <c r="N102" s="30"/>
      <c r="O102" s="28"/>
      <c r="P102" s="28"/>
      <c r="Q102" s="28"/>
      <c r="R102" s="28"/>
      <c r="S102" s="28"/>
      <c r="T102" s="28"/>
      <c r="U102" s="28"/>
      <c r="V102" s="28"/>
      <c r="W102" s="28"/>
    </row>
    <row r="103" spans="1:23" ht="76.5" x14ac:dyDescent="0.25">
      <c r="A103" s="12">
        <v>93</v>
      </c>
      <c r="B103" s="59" t="s">
        <v>140</v>
      </c>
      <c r="C103" s="64" t="s">
        <v>139</v>
      </c>
      <c r="D103" s="4">
        <v>701</v>
      </c>
      <c r="E103" s="1" t="s">
        <v>189</v>
      </c>
      <c r="F103" s="9">
        <v>3000000</v>
      </c>
      <c r="G103" s="46">
        <v>8840344.6500000004</v>
      </c>
      <c r="H103" s="9">
        <v>12927318.34</v>
      </c>
      <c r="I103" s="9">
        <v>3000000</v>
      </c>
      <c r="J103" s="9">
        <v>3000000</v>
      </c>
      <c r="K103" s="9">
        <v>3000000</v>
      </c>
      <c r="L103" s="16"/>
    </row>
    <row r="104" spans="1:23" ht="38.25" x14ac:dyDescent="0.25">
      <c r="A104" s="14">
        <v>94</v>
      </c>
      <c r="B104" s="59" t="s">
        <v>17</v>
      </c>
      <c r="C104" s="64" t="s">
        <v>16</v>
      </c>
      <c r="D104" s="4">
        <v>701</v>
      </c>
      <c r="E104" s="1" t="s">
        <v>189</v>
      </c>
      <c r="F104" s="9">
        <v>200000</v>
      </c>
      <c r="G104" s="46">
        <v>182048.63</v>
      </c>
      <c r="H104" s="9">
        <v>200000</v>
      </c>
      <c r="I104" s="9">
        <v>300000</v>
      </c>
      <c r="J104" s="9">
        <v>300000</v>
      </c>
      <c r="K104" s="9">
        <v>300000</v>
      </c>
      <c r="L104" s="16"/>
    </row>
    <row r="105" spans="1:23" ht="38.25" x14ac:dyDescent="0.25">
      <c r="A105" s="12">
        <v>95</v>
      </c>
      <c r="B105" s="59" t="s">
        <v>15</v>
      </c>
      <c r="C105" s="64" t="s">
        <v>10</v>
      </c>
      <c r="D105" s="4">
        <v>702</v>
      </c>
      <c r="E105" s="1" t="s">
        <v>14</v>
      </c>
      <c r="F105" s="9">
        <v>2400000</v>
      </c>
      <c r="G105" s="46">
        <v>1375743.45</v>
      </c>
      <c r="H105" s="9">
        <v>2400000</v>
      </c>
      <c r="I105" s="9">
        <v>2400000</v>
      </c>
      <c r="J105" s="9">
        <v>2400000</v>
      </c>
      <c r="K105" s="9">
        <v>2400000</v>
      </c>
      <c r="L105" s="16"/>
    </row>
    <row r="106" spans="1:23" ht="38.25" x14ac:dyDescent="0.25">
      <c r="A106" s="14">
        <v>96</v>
      </c>
      <c r="B106" s="59" t="s">
        <v>13</v>
      </c>
      <c r="C106" s="64" t="s">
        <v>10</v>
      </c>
      <c r="D106" s="4">
        <v>703</v>
      </c>
      <c r="E106" s="1" t="s">
        <v>12</v>
      </c>
      <c r="F106" s="9">
        <v>60000</v>
      </c>
      <c r="G106" s="46">
        <v>425681.66</v>
      </c>
      <c r="H106" s="9">
        <v>425681.66</v>
      </c>
      <c r="I106" s="9">
        <v>60000</v>
      </c>
      <c r="J106" s="9">
        <v>60000</v>
      </c>
      <c r="K106" s="9">
        <v>60000</v>
      </c>
      <c r="L106" s="16"/>
    </row>
    <row r="107" spans="1:23" ht="38.25" x14ac:dyDescent="0.25">
      <c r="A107" s="12">
        <v>97</v>
      </c>
      <c r="B107" s="59" t="s">
        <v>11</v>
      </c>
      <c r="C107" s="64" t="s">
        <v>10</v>
      </c>
      <c r="D107" s="4">
        <v>704</v>
      </c>
      <c r="E107" s="1" t="s">
        <v>9</v>
      </c>
      <c r="F107" s="9">
        <v>100000</v>
      </c>
      <c r="G107" s="46">
        <v>66351.710000000006</v>
      </c>
      <c r="H107" s="9">
        <v>100000</v>
      </c>
      <c r="I107" s="9">
        <v>100000</v>
      </c>
      <c r="J107" s="9">
        <v>100000</v>
      </c>
      <c r="K107" s="9">
        <v>100000</v>
      </c>
      <c r="L107" s="16"/>
    </row>
    <row r="108" spans="1:23" ht="38.25" x14ac:dyDescent="0.25">
      <c r="A108" s="12">
        <v>98</v>
      </c>
      <c r="B108" s="62" t="s">
        <v>165</v>
      </c>
      <c r="C108" s="64" t="s">
        <v>166</v>
      </c>
      <c r="D108" s="4">
        <v>701</v>
      </c>
      <c r="E108" s="1" t="s">
        <v>189</v>
      </c>
      <c r="F108" s="9">
        <v>100000</v>
      </c>
      <c r="G108" s="46">
        <v>4508309.68</v>
      </c>
      <c r="H108" s="9">
        <v>1947000</v>
      </c>
      <c r="I108" s="9">
        <v>100000</v>
      </c>
      <c r="J108" s="9">
        <v>100000</v>
      </c>
      <c r="K108" s="9">
        <v>100000</v>
      </c>
      <c r="L108" s="16"/>
    </row>
    <row r="109" spans="1:23" s="29" customFormat="1" x14ac:dyDescent="0.25">
      <c r="A109" s="14">
        <v>99</v>
      </c>
      <c r="B109" s="57" t="s">
        <v>8</v>
      </c>
      <c r="C109" s="7" t="s">
        <v>7</v>
      </c>
      <c r="D109" s="6"/>
      <c r="E109" s="5"/>
      <c r="F109" s="10">
        <f>SUM(F110:F132)</f>
        <v>30000000</v>
      </c>
      <c r="G109" s="10">
        <f>SUM(G110:G132)</f>
        <v>12956820.380000001</v>
      </c>
      <c r="H109" s="10">
        <f>SUM(H110:H132)</f>
        <v>15000000</v>
      </c>
      <c r="I109" s="10">
        <f>SUM(I110:I132)</f>
        <v>8200000</v>
      </c>
      <c r="J109" s="10">
        <f>SUM(J110:J132)</f>
        <v>8200000</v>
      </c>
      <c r="K109" s="10">
        <f>SUM(K110:K132)</f>
        <v>8200000</v>
      </c>
      <c r="L109" s="30"/>
      <c r="M109" s="30"/>
      <c r="N109" s="30"/>
      <c r="O109" s="28"/>
      <c r="P109" s="28"/>
      <c r="Q109" s="28"/>
      <c r="R109" s="28"/>
      <c r="S109" s="28"/>
      <c r="T109" s="28"/>
      <c r="U109" s="28"/>
      <c r="V109" s="28"/>
      <c r="W109" s="28"/>
    </row>
    <row r="110" spans="1:23" s="29" customFormat="1" ht="72" customHeight="1" x14ac:dyDescent="0.25">
      <c r="A110" s="12">
        <v>100</v>
      </c>
      <c r="B110" s="73" t="s">
        <v>197</v>
      </c>
      <c r="C110" s="72" t="s">
        <v>207</v>
      </c>
      <c r="D110" s="4">
        <v>936</v>
      </c>
      <c r="E110" s="1" t="s">
        <v>196</v>
      </c>
      <c r="F110" s="46">
        <v>30000</v>
      </c>
      <c r="G110" s="46">
        <v>21450</v>
      </c>
      <c r="H110" s="46">
        <v>21450</v>
      </c>
      <c r="I110" s="9">
        <v>20000</v>
      </c>
      <c r="J110" s="9">
        <v>20000</v>
      </c>
      <c r="K110" s="9">
        <v>20000</v>
      </c>
      <c r="L110" s="30"/>
      <c r="M110" s="30"/>
      <c r="N110" s="30"/>
      <c r="O110" s="28"/>
      <c r="P110" s="28"/>
      <c r="Q110" s="28"/>
      <c r="R110" s="28"/>
      <c r="S110" s="28"/>
      <c r="T110" s="28"/>
      <c r="U110" s="28"/>
      <c r="V110" s="28"/>
      <c r="W110" s="28"/>
    </row>
    <row r="111" spans="1:23" s="29" customFormat="1" ht="90.75" customHeight="1" x14ac:dyDescent="0.25">
      <c r="A111" s="14">
        <v>101</v>
      </c>
      <c r="B111" s="73" t="s">
        <v>198</v>
      </c>
      <c r="C111" s="72" t="s">
        <v>208</v>
      </c>
      <c r="D111" s="4">
        <v>936</v>
      </c>
      <c r="E111" s="1" t="s">
        <v>196</v>
      </c>
      <c r="F111" s="46">
        <v>20000</v>
      </c>
      <c r="G111" s="46">
        <v>25250.240000000002</v>
      </c>
      <c r="H111" s="46">
        <v>25250.240000000002</v>
      </c>
      <c r="I111" s="9">
        <v>20000</v>
      </c>
      <c r="J111" s="9">
        <v>20000</v>
      </c>
      <c r="K111" s="9">
        <v>20000</v>
      </c>
      <c r="L111" s="30"/>
      <c r="M111" s="30"/>
      <c r="N111" s="30"/>
      <c r="O111" s="28"/>
      <c r="P111" s="28"/>
      <c r="Q111" s="28"/>
      <c r="R111" s="28"/>
      <c r="S111" s="28"/>
      <c r="T111" s="28"/>
      <c r="U111" s="28"/>
      <c r="V111" s="28"/>
      <c r="W111" s="28"/>
    </row>
    <row r="112" spans="1:23" s="29" customFormat="1" ht="73.5" customHeight="1" x14ac:dyDescent="0.25">
      <c r="A112" s="12">
        <v>102</v>
      </c>
      <c r="B112" s="73" t="s">
        <v>199</v>
      </c>
      <c r="C112" s="72" t="s">
        <v>209</v>
      </c>
      <c r="D112" s="4">
        <v>936</v>
      </c>
      <c r="E112" s="1" t="s">
        <v>196</v>
      </c>
      <c r="F112" s="46">
        <v>0</v>
      </c>
      <c r="G112" s="46">
        <v>106250</v>
      </c>
      <c r="H112" s="46">
        <v>106250</v>
      </c>
      <c r="I112" s="9">
        <v>100000</v>
      </c>
      <c r="J112" s="9">
        <v>100000</v>
      </c>
      <c r="K112" s="9">
        <v>100000</v>
      </c>
      <c r="L112" s="30"/>
      <c r="M112" s="30"/>
      <c r="N112" s="30"/>
      <c r="O112" s="28"/>
      <c r="P112" s="28"/>
      <c r="Q112" s="28"/>
      <c r="R112" s="28"/>
      <c r="S112" s="28"/>
      <c r="T112" s="28"/>
      <c r="U112" s="28"/>
      <c r="V112" s="28"/>
      <c r="W112" s="28"/>
    </row>
    <row r="113" spans="1:23" s="29" customFormat="1" ht="68.25" customHeight="1" x14ac:dyDescent="0.25">
      <c r="A113" s="12">
        <v>103</v>
      </c>
      <c r="B113" s="73" t="s">
        <v>200</v>
      </c>
      <c r="C113" s="72" t="s">
        <v>210</v>
      </c>
      <c r="D113" s="4">
        <v>936</v>
      </c>
      <c r="E113" s="1" t="s">
        <v>196</v>
      </c>
      <c r="F113" s="46">
        <v>10000</v>
      </c>
      <c r="G113" s="46">
        <v>1000</v>
      </c>
      <c r="H113" s="46">
        <v>1000</v>
      </c>
      <c r="I113" s="9">
        <v>0</v>
      </c>
      <c r="J113" s="9">
        <v>0</v>
      </c>
      <c r="K113" s="9">
        <v>0</v>
      </c>
      <c r="L113" s="30"/>
      <c r="M113" s="30"/>
      <c r="N113" s="30"/>
      <c r="O113" s="28"/>
      <c r="P113" s="28"/>
      <c r="Q113" s="28"/>
      <c r="R113" s="28"/>
      <c r="S113" s="28"/>
      <c r="T113" s="28"/>
      <c r="U113" s="28"/>
      <c r="V113" s="28"/>
      <c r="W113" s="28"/>
    </row>
    <row r="114" spans="1:23" s="29" customFormat="1" ht="81" customHeight="1" x14ac:dyDescent="0.25">
      <c r="A114" s="14">
        <v>104</v>
      </c>
      <c r="B114" s="73" t="s">
        <v>201</v>
      </c>
      <c r="C114" s="72" t="s">
        <v>211</v>
      </c>
      <c r="D114" s="4">
        <v>936</v>
      </c>
      <c r="E114" s="1" t="s">
        <v>196</v>
      </c>
      <c r="F114" s="46">
        <v>60000</v>
      </c>
      <c r="G114" s="46">
        <v>14750</v>
      </c>
      <c r="H114" s="46">
        <v>15000</v>
      </c>
      <c r="I114" s="9">
        <v>15000</v>
      </c>
      <c r="J114" s="9">
        <v>15000</v>
      </c>
      <c r="K114" s="9">
        <v>15000</v>
      </c>
      <c r="L114" s="30"/>
      <c r="M114" s="30"/>
      <c r="N114" s="30"/>
      <c r="O114" s="28"/>
      <c r="P114" s="28"/>
      <c r="Q114" s="28"/>
      <c r="R114" s="28"/>
      <c r="S114" s="28"/>
      <c r="T114" s="28"/>
      <c r="U114" s="28"/>
      <c r="V114" s="28"/>
      <c r="W114" s="28"/>
    </row>
    <row r="115" spans="1:23" s="29" customFormat="1" ht="89.25" x14ac:dyDescent="0.25">
      <c r="A115" s="12">
        <v>105</v>
      </c>
      <c r="B115" s="73" t="s">
        <v>202</v>
      </c>
      <c r="C115" s="72" t="s">
        <v>212</v>
      </c>
      <c r="D115" s="4">
        <v>936</v>
      </c>
      <c r="E115" s="1" t="s">
        <v>196</v>
      </c>
      <c r="F115" s="46">
        <v>0</v>
      </c>
      <c r="G115" s="46">
        <v>2550</v>
      </c>
      <c r="H115" s="9">
        <v>5000</v>
      </c>
      <c r="I115" s="9">
        <v>5000</v>
      </c>
      <c r="J115" s="9">
        <v>5000</v>
      </c>
      <c r="K115" s="9">
        <v>5000</v>
      </c>
      <c r="L115" s="30"/>
      <c r="M115" s="30"/>
      <c r="N115" s="30"/>
      <c r="O115" s="28"/>
      <c r="P115" s="28"/>
      <c r="Q115" s="28"/>
      <c r="R115" s="28"/>
      <c r="S115" s="28"/>
      <c r="T115" s="28"/>
      <c r="U115" s="28"/>
      <c r="V115" s="28"/>
      <c r="W115" s="28"/>
    </row>
    <row r="116" spans="1:23" s="29" customFormat="1" ht="63.75" x14ac:dyDescent="0.25">
      <c r="A116" s="14">
        <v>106</v>
      </c>
      <c r="B116" s="73" t="s">
        <v>203</v>
      </c>
      <c r="C116" s="72" t="s">
        <v>213</v>
      </c>
      <c r="D116" s="4">
        <v>936</v>
      </c>
      <c r="E116" s="1" t="s">
        <v>196</v>
      </c>
      <c r="F116" s="46">
        <v>95000</v>
      </c>
      <c r="G116" s="46">
        <v>15850.88</v>
      </c>
      <c r="H116" s="9">
        <v>20000</v>
      </c>
      <c r="I116" s="9">
        <v>20000</v>
      </c>
      <c r="J116" s="9">
        <v>20000</v>
      </c>
      <c r="K116" s="9">
        <v>20000</v>
      </c>
      <c r="L116" s="30"/>
      <c r="M116" s="30"/>
      <c r="N116" s="30"/>
      <c r="O116" s="28"/>
      <c r="P116" s="28"/>
      <c r="Q116" s="28"/>
      <c r="R116" s="28"/>
      <c r="S116" s="28"/>
      <c r="T116" s="28"/>
      <c r="U116" s="28"/>
      <c r="V116" s="28"/>
      <c r="W116" s="28"/>
    </row>
    <row r="117" spans="1:23" s="29" customFormat="1" ht="63.75" x14ac:dyDescent="0.25">
      <c r="A117" s="12">
        <v>107</v>
      </c>
      <c r="B117" s="73" t="s">
        <v>204</v>
      </c>
      <c r="C117" s="72" t="s">
        <v>214</v>
      </c>
      <c r="D117" s="4">
        <v>936</v>
      </c>
      <c r="E117" s="1" t="s">
        <v>196</v>
      </c>
      <c r="F117" s="46">
        <v>400000</v>
      </c>
      <c r="G117" s="46">
        <v>405050</v>
      </c>
      <c r="H117" s="9">
        <v>450000</v>
      </c>
      <c r="I117" s="9">
        <v>450000</v>
      </c>
      <c r="J117" s="9">
        <v>450000</v>
      </c>
      <c r="K117" s="9">
        <v>450000</v>
      </c>
      <c r="L117" s="30"/>
      <c r="M117" s="30"/>
      <c r="N117" s="30"/>
      <c r="O117" s="28"/>
      <c r="P117" s="28"/>
      <c r="Q117" s="28"/>
      <c r="R117" s="28"/>
      <c r="S117" s="28"/>
      <c r="T117" s="28"/>
      <c r="U117" s="28"/>
      <c r="V117" s="28"/>
      <c r="W117" s="28"/>
    </row>
    <row r="118" spans="1:23" s="29" customFormat="1" ht="63.75" x14ac:dyDescent="0.25">
      <c r="A118" s="12">
        <v>108</v>
      </c>
      <c r="B118" s="73" t="s">
        <v>205</v>
      </c>
      <c r="C118" s="72" t="s">
        <v>215</v>
      </c>
      <c r="D118" s="4">
        <v>936</v>
      </c>
      <c r="E118" s="1" t="s">
        <v>196</v>
      </c>
      <c r="F118" s="46">
        <v>200000</v>
      </c>
      <c r="G118" s="46">
        <v>306035.09000000003</v>
      </c>
      <c r="H118" s="9">
        <v>325000</v>
      </c>
      <c r="I118" s="9">
        <v>300000</v>
      </c>
      <c r="J118" s="9">
        <v>300000</v>
      </c>
      <c r="K118" s="9">
        <v>300000</v>
      </c>
      <c r="L118" s="30"/>
      <c r="M118" s="30"/>
      <c r="N118" s="30"/>
      <c r="O118" s="28"/>
      <c r="P118" s="28"/>
      <c r="Q118" s="28"/>
      <c r="R118" s="28"/>
      <c r="S118" s="28"/>
      <c r="T118" s="28"/>
      <c r="U118" s="28"/>
      <c r="V118" s="28"/>
      <c r="W118" s="28"/>
    </row>
    <row r="119" spans="1:23" s="29" customFormat="1" ht="38.25" x14ac:dyDescent="0.25">
      <c r="A119" s="14">
        <v>109</v>
      </c>
      <c r="B119" s="73" t="s">
        <v>206</v>
      </c>
      <c r="C119" s="72" t="s">
        <v>216</v>
      </c>
      <c r="D119" s="4">
        <v>936</v>
      </c>
      <c r="E119" s="1" t="s">
        <v>196</v>
      </c>
      <c r="F119" s="46">
        <v>20000</v>
      </c>
      <c r="G119" s="46">
        <v>31000</v>
      </c>
      <c r="H119" s="9">
        <v>31000</v>
      </c>
      <c r="I119" s="9">
        <v>30000</v>
      </c>
      <c r="J119" s="9">
        <v>30000</v>
      </c>
      <c r="K119" s="9">
        <v>30000</v>
      </c>
      <c r="L119" s="30"/>
      <c r="M119" s="30"/>
      <c r="N119" s="30"/>
      <c r="O119" s="28"/>
      <c r="P119" s="28"/>
      <c r="Q119" s="28"/>
      <c r="R119" s="28"/>
      <c r="S119" s="28"/>
      <c r="T119" s="28"/>
      <c r="U119" s="28"/>
      <c r="V119" s="28"/>
      <c r="W119" s="28"/>
    </row>
    <row r="120" spans="1:23" ht="76.5" x14ac:dyDescent="0.25">
      <c r="A120" s="12">
        <v>110</v>
      </c>
      <c r="B120" s="62" t="s">
        <v>158</v>
      </c>
      <c r="C120" s="3" t="s">
        <v>146</v>
      </c>
      <c r="D120" s="2" t="s">
        <v>141</v>
      </c>
      <c r="E120" s="1" t="s">
        <v>190</v>
      </c>
      <c r="F120" s="46">
        <v>70000</v>
      </c>
      <c r="G120" s="46">
        <f>1418100+34000</f>
        <v>1452100</v>
      </c>
      <c r="H120" s="46">
        <f>1418100+34000</f>
        <v>1452100</v>
      </c>
      <c r="I120" s="9">
        <v>0</v>
      </c>
      <c r="J120" s="9">
        <v>0</v>
      </c>
      <c r="K120" s="9">
        <v>0</v>
      </c>
      <c r="L120" s="16"/>
    </row>
    <row r="121" spans="1:23" ht="51" x14ac:dyDescent="0.25">
      <c r="A121" s="14">
        <v>111</v>
      </c>
      <c r="B121" s="62" t="s">
        <v>269</v>
      </c>
      <c r="C121" s="3" t="s">
        <v>270</v>
      </c>
      <c r="D121" s="2" t="s">
        <v>0</v>
      </c>
      <c r="E121" s="1" t="s">
        <v>189</v>
      </c>
      <c r="F121" s="46">
        <v>0</v>
      </c>
      <c r="G121" s="46">
        <v>40000</v>
      </c>
      <c r="H121" s="46">
        <v>40000</v>
      </c>
      <c r="I121" s="46">
        <v>40000</v>
      </c>
      <c r="J121" s="46">
        <v>40000</v>
      </c>
      <c r="K121" s="46">
        <v>40000</v>
      </c>
      <c r="L121" s="16"/>
    </row>
    <row r="122" spans="1:23" ht="63.75" x14ac:dyDescent="0.25">
      <c r="A122" s="12">
        <v>112</v>
      </c>
      <c r="B122" s="62" t="s">
        <v>148</v>
      </c>
      <c r="C122" s="65" t="s">
        <v>149</v>
      </c>
      <c r="D122" s="2" t="s">
        <v>0</v>
      </c>
      <c r="E122" s="1" t="s">
        <v>189</v>
      </c>
      <c r="F122" s="46">
        <v>50000</v>
      </c>
      <c r="G122" s="53">
        <v>496640.29</v>
      </c>
      <c r="H122" s="19">
        <v>550000</v>
      </c>
      <c r="I122" s="19">
        <v>500000</v>
      </c>
      <c r="J122" s="19">
        <v>500000</v>
      </c>
      <c r="K122" s="19">
        <v>500000</v>
      </c>
      <c r="L122" s="16"/>
    </row>
    <row r="123" spans="1:23" ht="51" x14ac:dyDescent="0.25">
      <c r="A123" s="12">
        <v>113</v>
      </c>
      <c r="B123" s="62" t="s">
        <v>150</v>
      </c>
      <c r="C123" s="66" t="s">
        <v>151</v>
      </c>
      <c r="D123" s="2" t="s">
        <v>0</v>
      </c>
      <c r="E123" s="1" t="s">
        <v>189</v>
      </c>
      <c r="F123" s="46">
        <v>200000</v>
      </c>
      <c r="G123" s="46">
        <v>120953.18</v>
      </c>
      <c r="H123" s="9">
        <v>200000</v>
      </c>
      <c r="I123" s="9">
        <v>200000</v>
      </c>
      <c r="J123" s="9">
        <v>200000</v>
      </c>
      <c r="K123" s="9">
        <v>200000</v>
      </c>
      <c r="L123" s="16"/>
    </row>
    <row r="124" spans="1:23" ht="38.25" x14ac:dyDescent="0.25">
      <c r="A124" s="14">
        <v>114</v>
      </c>
      <c r="B124" s="62" t="s">
        <v>186</v>
      </c>
      <c r="C124" s="66" t="s">
        <v>187</v>
      </c>
      <c r="D124" s="2" t="s">
        <v>0</v>
      </c>
      <c r="E124" s="1" t="s">
        <v>189</v>
      </c>
      <c r="F124" s="46">
        <v>0</v>
      </c>
      <c r="G124" s="46">
        <v>4061612.84</v>
      </c>
      <c r="H124" s="9">
        <v>5000000</v>
      </c>
      <c r="I124" s="9">
        <v>5000000</v>
      </c>
      <c r="J124" s="9">
        <v>5000000</v>
      </c>
      <c r="K124" s="9">
        <v>5000000</v>
      </c>
      <c r="L124" s="16"/>
    </row>
    <row r="125" spans="1:23" ht="51" x14ac:dyDescent="0.25">
      <c r="A125" s="12">
        <v>115</v>
      </c>
      <c r="B125" s="62" t="s">
        <v>268</v>
      </c>
      <c r="C125" s="78" t="s">
        <v>240</v>
      </c>
      <c r="D125" s="2" t="s">
        <v>0</v>
      </c>
      <c r="E125" s="1" t="s">
        <v>189</v>
      </c>
      <c r="F125" s="46">
        <v>500000</v>
      </c>
      <c r="G125" s="46">
        <v>0</v>
      </c>
      <c r="H125" s="46">
        <v>0</v>
      </c>
      <c r="I125" s="46">
        <v>0</v>
      </c>
      <c r="J125" s="46">
        <v>0</v>
      </c>
      <c r="K125" s="46">
        <v>0</v>
      </c>
      <c r="L125" s="16"/>
    </row>
    <row r="126" spans="1:23" ht="69.75" customHeight="1" x14ac:dyDescent="0.25">
      <c r="A126" s="14">
        <v>116</v>
      </c>
      <c r="B126" s="62" t="s">
        <v>273</v>
      </c>
      <c r="C126" s="72" t="s">
        <v>243</v>
      </c>
      <c r="D126" s="2" t="s">
        <v>0</v>
      </c>
      <c r="E126" s="1" t="s">
        <v>189</v>
      </c>
      <c r="F126" s="46">
        <v>10000000</v>
      </c>
      <c r="G126" s="46">
        <v>0</v>
      </c>
      <c r="H126" s="46">
        <v>0</v>
      </c>
      <c r="I126" s="46">
        <v>0</v>
      </c>
      <c r="J126" s="46">
        <v>0</v>
      </c>
      <c r="K126" s="46">
        <v>0</v>
      </c>
      <c r="L126" s="16"/>
    </row>
    <row r="127" spans="1:23" ht="74.25" customHeight="1" x14ac:dyDescent="0.25">
      <c r="A127" s="12">
        <v>117</v>
      </c>
      <c r="B127" s="62" t="s">
        <v>170</v>
      </c>
      <c r="C127" s="66" t="s">
        <v>171</v>
      </c>
      <c r="D127" s="2" t="s">
        <v>0</v>
      </c>
      <c r="E127" s="1" t="s">
        <v>189</v>
      </c>
      <c r="F127" s="46">
        <v>500000</v>
      </c>
      <c r="G127" s="46">
        <v>0</v>
      </c>
      <c r="H127" s="9">
        <v>0</v>
      </c>
      <c r="I127" s="9">
        <v>0</v>
      </c>
      <c r="J127" s="9">
        <v>0</v>
      </c>
      <c r="K127" s="9">
        <v>0</v>
      </c>
      <c r="L127" s="16"/>
    </row>
    <row r="128" spans="1:23" ht="50.25" customHeight="1" x14ac:dyDescent="0.25">
      <c r="A128" s="12">
        <v>118</v>
      </c>
      <c r="B128" s="62" t="s">
        <v>172</v>
      </c>
      <c r="C128" s="63" t="s">
        <v>173</v>
      </c>
      <c r="D128" s="2" t="s">
        <v>0</v>
      </c>
      <c r="E128" s="1" t="s">
        <v>189</v>
      </c>
      <c r="F128" s="46">
        <v>1000000</v>
      </c>
      <c r="G128" s="46">
        <v>1204905.78</v>
      </c>
      <c r="H128" s="9">
        <v>1500000</v>
      </c>
      <c r="I128" s="9">
        <v>1500000</v>
      </c>
      <c r="J128" s="9">
        <v>1500000</v>
      </c>
      <c r="K128" s="9">
        <v>1500000</v>
      </c>
      <c r="L128" s="16"/>
    </row>
    <row r="129" spans="1:23" ht="51" x14ac:dyDescent="0.25">
      <c r="A129" s="14">
        <v>119</v>
      </c>
      <c r="B129" s="62" t="s">
        <v>147</v>
      </c>
      <c r="C129" s="3" t="s">
        <v>145</v>
      </c>
      <c r="D129" s="2" t="s">
        <v>0</v>
      </c>
      <c r="E129" s="1" t="s">
        <v>189</v>
      </c>
      <c r="F129" s="46">
        <v>130000</v>
      </c>
      <c r="G129" s="46">
        <f>74392.76+40000</f>
        <v>114392.76</v>
      </c>
      <c r="H129" s="46">
        <f>74392.76+40000</f>
        <v>114392.76</v>
      </c>
      <c r="I129" s="9">
        <v>0</v>
      </c>
      <c r="J129" s="9">
        <v>0</v>
      </c>
      <c r="K129" s="9">
        <v>0</v>
      </c>
      <c r="L129" s="16"/>
    </row>
    <row r="130" spans="1:23" ht="63.75" x14ac:dyDescent="0.25">
      <c r="A130" s="12">
        <v>120</v>
      </c>
      <c r="B130" s="80" t="s">
        <v>271</v>
      </c>
      <c r="C130" s="92" t="s">
        <v>272</v>
      </c>
      <c r="D130" s="2" t="s">
        <v>0</v>
      </c>
      <c r="E130" s="1" t="s">
        <v>189</v>
      </c>
      <c r="F130" s="46">
        <v>0</v>
      </c>
      <c r="G130" s="46">
        <v>2337300</v>
      </c>
      <c r="H130" s="46">
        <v>2337300</v>
      </c>
      <c r="I130" s="9">
        <v>0</v>
      </c>
      <c r="J130" s="9">
        <v>0</v>
      </c>
      <c r="K130" s="9">
        <v>0</v>
      </c>
      <c r="L130" s="16"/>
    </row>
    <row r="131" spans="1:23" ht="76.5" x14ac:dyDescent="0.25">
      <c r="A131" s="14">
        <v>121</v>
      </c>
      <c r="B131" s="80" t="s">
        <v>241</v>
      </c>
      <c r="C131" s="79" t="s">
        <v>242</v>
      </c>
      <c r="D131" s="2" t="s">
        <v>0</v>
      </c>
      <c r="E131" s="1" t="s">
        <v>189</v>
      </c>
      <c r="F131" s="46">
        <v>3000000</v>
      </c>
      <c r="G131" s="46">
        <v>549729.31999999995</v>
      </c>
      <c r="H131" s="9">
        <v>0</v>
      </c>
      <c r="I131" s="9">
        <v>0</v>
      </c>
      <c r="J131" s="9">
        <v>0</v>
      </c>
      <c r="K131" s="9">
        <v>0</v>
      </c>
      <c r="L131" s="16"/>
    </row>
    <row r="132" spans="1:23" ht="51" x14ac:dyDescent="0.25">
      <c r="A132" s="12">
        <v>122</v>
      </c>
      <c r="B132" s="62" t="s">
        <v>174</v>
      </c>
      <c r="C132" s="63" t="s">
        <v>175</v>
      </c>
      <c r="D132" s="2" t="s">
        <v>0</v>
      </c>
      <c r="E132" s="1" t="s">
        <v>189</v>
      </c>
      <c r="F132" s="46">
        <v>13715000</v>
      </c>
      <c r="G132" s="46">
        <v>1650000</v>
      </c>
      <c r="H132" s="9">
        <v>2806257</v>
      </c>
      <c r="I132" s="9">
        <v>0</v>
      </c>
      <c r="J132" s="9">
        <v>0</v>
      </c>
      <c r="K132" s="8">
        <v>0</v>
      </c>
      <c r="L132" s="16"/>
    </row>
    <row r="133" spans="1:23" s="29" customFormat="1" x14ac:dyDescent="0.25">
      <c r="A133" s="12">
        <v>123</v>
      </c>
      <c r="B133" s="57" t="s">
        <v>6</v>
      </c>
      <c r="C133" s="7" t="s">
        <v>5</v>
      </c>
      <c r="D133" s="6"/>
      <c r="E133" s="5"/>
      <c r="F133" s="10">
        <f>SUM(F134:F135)</f>
        <v>0</v>
      </c>
      <c r="G133" s="49">
        <f>SUM(G134:G135)</f>
        <v>28828.3</v>
      </c>
      <c r="H133" s="10">
        <f>SUM(H134:H135)</f>
        <v>28512</v>
      </c>
      <c r="I133" s="10">
        <f>SUM(I134:I135)</f>
        <v>0</v>
      </c>
      <c r="J133" s="10">
        <f>SUM(J134:J135)</f>
        <v>0</v>
      </c>
      <c r="K133" s="10">
        <f>SUM(K134:K135)</f>
        <v>0</v>
      </c>
      <c r="L133" s="30"/>
      <c r="M133" s="30"/>
      <c r="N133" s="30"/>
      <c r="O133" s="28"/>
      <c r="P133" s="28"/>
      <c r="Q133" s="28"/>
      <c r="R133" s="28"/>
      <c r="S133" s="28"/>
      <c r="T133" s="28"/>
      <c r="U133" s="28"/>
      <c r="V133" s="28"/>
      <c r="W133" s="28"/>
    </row>
    <row r="134" spans="1:23" ht="25.5" x14ac:dyDescent="0.25">
      <c r="A134" s="14">
        <v>124</v>
      </c>
      <c r="B134" s="58" t="s">
        <v>4</v>
      </c>
      <c r="C134" s="3" t="s">
        <v>3</v>
      </c>
      <c r="D134" s="2" t="s">
        <v>0</v>
      </c>
      <c r="E134" s="1" t="s">
        <v>189</v>
      </c>
      <c r="F134" s="9">
        <v>0</v>
      </c>
      <c r="G134" s="53">
        <v>316.3</v>
      </c>
      <c r="H134" s="9">
        <v>0</v>
      </c>
      <c r="I134" s="9">
        <v>0</v>
      </c>
      <c r="J134" s="9">
        <v>0</v>
      </c>
      <c r="K134" s="9">
        <v>0</v>
      </c>
      <c r="L134" s="16"/>
    </row>
    <row r="135" spans="1:23" ht="25.5" x14ac:dyDescent="0.25">
      <c r="A135" s="12">
        <v>125</v>
      </c>
      <c r="B135" s="58" t="s">
        <v>2</v>
      </c>
      <c r="C135" s="3" t="s">
        <v>1</v>
      </c>
      <c r="D135" s="2" t="s">
        <v>0</v>
      </c>
      <c r="E135" s="1" t="s">
        <v>189</v>
      </c>
      <c r="F135" s="9">
        <v>0</v>
      </c>
      <c r="G135" s="9">
        <v>28512</v>
      </c>
      <c r="H135" s="9">
        <v>28512</v>
      </c>
      <c r="I135" s="9">
        <v>0</v>
      </c>
      <c r="J135" s="9">
        <v>0</v>
      </c>
      <c r="K135" s="9">
        <v>0</v>
      </c>
      <c r="L135" s="16"/>
    </row>
    <row r="136" spans="1:23" x14ac:dyDescent="0.25">
      <c r="F136" s="37"/>
      <c r="G136" s="54"/>
      <c r="H136" s="37"/>
      <c r="I136" s="37"/>
      <c r="J136" s="37"/>
      <c r="K136" s="37"/>
    </row>
    <row r="137" spans="1:23" x14ac:dyDescent="0.25">
      <c r="F137" s="37"/>
      <c r="G137" s="54"/>
      <c r="H137" s="37"/>
      <c r="I137" s="37"/>
      <c r="J137" s="37"/>
      <c r="K137" s="37"/>
    </row>
    <row r="138" spans="1:23" x14ac:dyDescent="0.25">
      <c r="F138" s="37"/>
      <c r="G138" s="54"/>
      <c r="H138" s="37"/>
      <c r="I138" s="37"/>
      <c r="J138" s="37"/>
      <c r="K138" s="37"/>
    </row>
    <row r="139" spans="1:23" x14ac:dyDescent="0.25">
      <c r="F139" s="37"/>
      <c r="G139" s="54"/>
      <c r="H139" s="37"/>
      <c r="I139" s="37"/>
      <c r="J139" s="37"/>
      <c r="K139" s="37"/>
    </row>
    <row r="140" spans="1:23" ht="29.25" customHeight="1" x14ac:dyDescent="0.25">
      <c r="A140" s="82" t="s">
        <v>219</v>
      </c>
      <c r="B140" s="82"/>
      <c r="C140" s="82"/>
      <c r="D140" s="82"/>
      <c r="E140" s="82"/>
      <c r="F140" s="82"/>
      <c r="G140" s="82"/>
      <c r="H140" s="82"/>
      <c r="I140" s="82"/>
      <c r="J140" s="82"/>
      <c r="K140" s="82"/>
      <c r="L140" s="18"/>
      <c r="M140" s="36"/>
      <c r="N140" s="36"/>
      <c r="O140" s="18"/>
      <c r="P140" s="18"/>
      <c r="Q140" s="18"/>
      <c r="R140" s="18"/>
      <c r="S140" s="18"/>
      <c r="T140" s="18"/>
      <c r="U140" s="18"/>
      <c r="V140" s="18"/>
      <c r="W140" s="18"/>
    </row>
    <row r="141" spans="1:23" x14ac:dyDescent="0.25">
      <c r="A141" s="81" t="s">
        <v>274</v>
      </c>
      <c r="B141" s="81"/>
      <c r="C141" s="81"/>
      <c r="D141" s="81"/>
      <c r="G141" s="54"/>
    </row>
    <row r="142" spans="1:23" x14ac:dyDescent="0.25">
      <c r="A142" s="18"/>
      <c r="B142" s="18"/>
      <c r="C142" s="18"/>
      <c r="D142" s="18"/>
    </row>
  </sheetData>
  <mergeCells count="18">
    <mergeCell ref="A1:K1"/>
    <mergeCell ref="A2:K2"/>
    <mergeCell ref="A3:K3"/>
    <mergeCell ref="A6:K6"/>
    <mergeCell ref="A7:K7"/>
    <mergeCell ref="A141:D141"/>
    <mergeCell ref="A140:K140"/>
    <mergeCell ref="A4:K4"/>
    <mergeCell ref="A5:K5"/>
    <mergeCell ref="A9:A10"/>
    <mergeCell ref="B9:C9"/>
    <mergeCell ref="D9:D10"/>
    <mergeCell ref="E9:E10"/>
    <mergeCell ref="F9:F10"/>
    <mergeCell ref="G9:G10"/>
    <mergeCell ref="H9:H10"/>
    <mergeCell ref="I9:K9"/>
    <mergeCell ref="A8:K8"/>
  </mergeCells>
  <pageMargins left="0.25" right="0.25" top="0.75" bottom="0.75" header="0.3" footer="0.3"/>
  <pageSetup paperSize="9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по основным характеристикам</vt:lpstr>
      <vt:lpstr>'по основным характеристикам'!Область_печати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ТолмачеваС</dc:creator>
  <cp:lastModifiedBy>Светлана Толмачева</cp:lastModifiedBy>
  <cp:lastPrinted>2026-10-30T07:42:16Z</cp:lastPrinted>
  <dcterms:created xsi:type="dcterms:W3CDTF">2018-11-14T07:35:20Z</dcterms:created>
  <dcterms:modified xsi:type="dcterms:W3CDTF">2026-10-30T08:02:35Z</dcterms:modified>
</cp:coreProperties>
</file>