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3020"/>
  </bookViews>
  <sheets>
    <sheet name="Main sheet" sheetId="1" r:id="rId1"/>
  </sheets>
  <definedNames>
    <definedName name="_xlnm.Print_Area" localSheetId="0">'Main sheet'!$A$1:$K$205</definedName>
  </definedNames>
  <calcPr calcId="162913"/>
</workbook>
</file>

<file path=xl/calcChain.xml><?xml version="1.0" encoding="utf-8"?>
<calcChain xmlns="http://schemas.openxmlformats.org/spreadsheetml/2006/main">
  <c r="G114" i="1" l="1"/>
  <c r="I149" i="1"/>
  <c r="G187" i="1" l="1"/>
  <c r="G154" i="1" l="1"/>
  <c r="G85" i="1" l="1"/>
  <c r="H136" i="1" l="1"/>
  <c r="G136" i="1"/>
  <c r="G116" i="1" l="1"/>
  <c r="G110" i="1" l="1"/>
  <c r="G93" i="1" l="1"/>
  <c r="G27" i="1" l="1"/>
  <c r="F154" i="1" l="1"/>
  <c r="K154" i="1" s="1"/>
  <c r="G105" i="1" l="1"/>
  <c r="H105" i="1"/>
  <c r="I105" i="1"/>
  <c r="J105" i="1"/>
  <c r="F105" i="1"/>
  <c r="D109" i="1" l="1"/>
  <c r="G109" i="1"/>
  <c r="J191" i="1" l="1"/>
  <c r="I191" i="1"/>
  <c r="H191" i="1"/>
  <c r="G191" i="1"/>
  <c r="F191" i="1"/>
  <c r="E191" i="1"/>
  <c r="D191" i="1"/>
  <c r="J190" i="1"/>
  <c r="I190" i="1"/>
  <c r="H190" i="1"/>
  <c r="G190" i="1"/>
  <c r="F190" i="1"/>
  <c r="E190" i="1"/>
  <c r="D190" i="1"/>
  <c r="J189" i="1"/>
  <c r="I189" i="1"/>
  <c r="H189" i="1"/>
  <c r="G189" i="1"/>
  <c r="F189" i="1"/>
  <c r="E189" i="1"/>
  <c r="D189" i="1"/>
  <c r="J188" i="1"/>
  <c r="I188" i="1"/>
  <c r="H188" i="1"/>
  <c r="G188" i="1"/>
  <c r="F188" i="1"/>
  <c r="E188" i="1"/>
  <c r="D188" i="1"/>
  <c r="J187" i="1"/>
  <c r="I187" i="1"/>
  <c r="H187" i="1"/>
  <c r="F187" i="1"/>
  <c r="E187" i="1"/>
  <c r="D187" i="1"/>
  <c r="J173" i="1"/>
  <c r="I173" i="1"/>
  <c r="H173" i="1"/>
  <c r="G173" i="1"/>
  <c r="F173" i="1"/>
  <c r="E173" i="1"/>
  <c r="D173" i="1"/>
  <c r="J172" i="1"/>
  <c r="I172" i="1"/>
  <c r="H172" i="1"/>
  <c r="G172" i="1"/>
  <c r="F172" i="1"/>
  <c r="E172" i="1"/>
  <c r="D172" i="1"/>
  <c r="J171" i="1"/>
  <c r="I171" i="1"/>
  <c r="H171" i="1"/>
  <c r="G171" i="1"/>
  <c r="F171" i="1"/>
  <c r="E171" i="1"/>
  <c r="D171" i="1"/>
  <c r="J170" i="1"/>
  <c r="I170" i="1"/>
  <c r="H170" i="1"/>
  <c r="G170" i="1"/>
  <c r="F170" i="1"/>
  <c r="E170" i="1"/>
  <c r="D170" i="1"/>
  <c r="J169" i="1"/>
  <c r="I169" i="1"/>
  <c r="H169" i="1"/>
  <c r="G169" i="1"/>
  <c r="F169" i="1"/>
  <c r="E169" i="1"/>
  <c r="D169" i="1"/>
  <c r="J154" i="1"/>
  <c r="I154" i="1"/>
  <c r="H154" i="1"/>
  <c r="E154" i="1"/>
  <c r="D154" i="1"/>
  <c r="J150" i="1"/>
  <c r="I150" i="1"/>
  <c r="H150" i="1"/>
  <c r="G150" i="1"/>
  <c r="F150" i="1"/>
  <c r="E150" i="1"/>
  <c r="D150" i="1"/>
  <c r="J145" i="1"/>
  <c r="I145" i="1"/>
  <c r="H145" i="1"/>
  <c r="G145" i="1"/>
  <c r="F145" i="1"/>
  <c r="E145" i="1"/>
  <c r="D145" i="1"/>
  <c r="J141" i="1"/>
  <c r="I141" i="1"/>
  <c r="H141" i="1"/>
  <c r="G141" i="1"/>
  <c r="F141" i="1"/>
  <c r="E141" i="1"/>
  <c r="D141" i="1"/>
  <c r="J136" i="1"/>
  <c r="I136" i="1"/>
  <c r="F136" i="1"/>
  <c r="E136" i="1"/>
  <c r="D136" i="1"/>
  <c r="J132" i="1"/>
  <c r="I132" i="1"/>
  <c r="H132" i="1"/>
  <c r="G132" i="1"/>
  <c r="F132" i="1"/>
  <c r="E132" i="1"/>
  <c r="D132" i="1"/>
  <c r="J128" i="1"/>
  <c r="I128" i="1"/>
  <c r="H128" i="1"/>
  <c r="G128" i="1"/>
  <c r="F128" i="1"/>
  <c r="E128" i="1"/>
  <c r="D128" i="1"/>
  <c r="J124" i="1"/>
  <c r="I124" i="1"/>
  <c r="H124" i="1"/>
  <c r="G124" i="1"/>
  <c r="F124" i="1"/>
  <c r="E124" i="1"/>
  <c r="D124" i="1"/>
  <c r="J116" i="1"/>
  <c r="I116" i="1"/>
  <c r="H116" i="1"/>
  <c r="F116" i="1"/>
  <c r="E116" i="1"/>
  <c r="D116" i="1"/>
  <c r="J114" i="1"/>
  <c r="I114" i="1"/>
  <c r="H114" i="1"/>
  <c r="F114" i="1"/>
  <c r="E114" i="1"/>
  <c r="D114" i="1"/>
  <c r="J110" i="1"/>
  <c r="I110" i="1"/>
  <c r="H110" i="1"/>
  <c r="F110" i="1"/>
  <c r="E110" i="1"/>
  <c r="D110" i="1"/>
  <c r="J109" i="1"/>
  <c r="I109" i="1"/>
  <c r="H109" i="1"/>
  <c r="F109" i="1"/>
  <c r="E109" i="1"/>
  <c r="E105" i="1"/>
  <c r="D105" i="1"/>
  <c r="J102" i="1"/>
  <c r="I102" i="1"/>
  <c r="H102" i="1"/>
  <c r="G102" i="1"/>
  <c r="F102" i="1"/>
  <c r="E102" i="1"/>
  <c r="D102" i="1"/>
  <c r="J97" i="1"/>
  <c r="I97" i="1"/>
  <c r="H97" i="1"/>
  <c r="G97" i="1"/>
  <c r="F97" i="1"/>
  <c r="E97" i="1"/>
  <c r="D97" i="1"/>
  <c r="J93" i="1"/>
  <c r="I93" i="1"/>
  <c r="H93" i="1"/>
  <c r="F93" i="1"/>
  <c r="E93" i="1"/>
  <c r="D93" i="1"/>
  <c r="J85" i="1"/>
  <c r="I85" i="1"/>
  <c r="H85" i="1"/>
  <c r="F85" i="1"/>
  <c r="E85" i="1"/>
  <c r="D85" i="1"/>
  <c r="J84" i="1"/>
  <c r="I84" i="1"/>
  <c r="H84" i="1"/>
  <c r="G84" i="1"/>
  <c r="F84" i="1"/>
  <c r="E84" i="1"/>
  <c r="D84" i="1"/>
  <c r="J83" i="1"/>
  <c r="I83" i="1"/>
  <c r="H83" i="1"/>
  <c r="G83" i="1"/>
  <c r="F83" i="1"/>
  <c r="E83" i="1"/>
  <c r="D83" i="1"/>
  <c r="J75" i="1"/>
  <c r="J73" i="1" s="1"/>
  <c r="I75" i="1"/>
  <c r="I73" i="1" s="1"/>
  <c r="H75" i="1"/>
  <c r="H73" i="1" s="1"/>
  <c r="G75" i="1"/>
  <c r="G73" i="1" s="1"/>
  <c r="F75" i="1"/>
  <c r="F73" i="1" s="1"/>
  <c r="E75" i="1"/>
  <c r="E73" i="1" s="1"/>
  <c r="D75" i="1"/>
  <c r="D73" i="1" s="1"/>
  <c r="J69" i="1"/>
  <c r="I69" i="1"/>
  <c r="H69" i="1"/>
  <c r="G69" i="1"/>
  <c r="F69" i="1"/>
  <c r="E69" i="1"/>
  <c r="D69" i="1"/>
  <c r="J65" i="1"/>
  <c r="I65" i="1"/>
  <c r="H65" i="1"/>
  <c r="G65" i="1"/>
  <c r="F65" i="1"/>
  <c r="E65" i="1"/>
  <c r="D65" i="1"/>
  <c r="J61" i="1"/>
  <c r="I61" i="1"/>
  <c r="H61" i="1"/>
  <c r="G61" i="1"/>
  <c r="F61" i="1"/>
  <c r="E61" i="1"/>
  <c r="D61" i="1"/>
  <c r="J58" i="1"/>
  <c r="I58" i="1"/>
  <c r="H58" i="1"/>
  <c r="G58" i="1"/>
  <c r="F58" i="1"/>
  <c r="E58" i="1"/>
  <c r="D58" i="1"/>
  <c r="J54" i="1"/>
  <c r="I54" i="1"/>
  <c r="H54" i="1"/>
  <c r="G54" i="1"/>
  <c r="F54" i="1"/>
  <c r="E54" i="1"/>
  <c r="D54" i="1"/>
  <c r="J50" i="1"/>
  <c r="I50" i="1"/>
  <c r="H50" i="1"/>
  <c r="G50" i="1"/>
  <c r="F50" i="1"/>
  <c r="E50" i="1"/>
  <c r="D50" i="1"/>
  <c r="J45" i="1"/>
  <c r="I45" i="1"/>
  <c r="H45" i="1"/>
  <c r="G45" i="1"/>
  <c r="F45" i="1"/>
  <c r="E45" i="1"/>
  <c r="D45" i="1"/>
  <c r="J42" i="1"/>
  <c r="I42" i="1"/>
  <c r="H42" i="1"/>
  <c r="G42" i="1"/>
  <c r="F42" i="1"/>
  <c r="E42" i="1"/>
  <c r="D42" i="1"/>
  <c r="J38" i="1"/>
  <c r="I38" i="1"/>
  <c r="H38" i="1"/>
  <c r="G38" i="1"/>
  <c r="F38" i="1"/>
  <c r="E38" i="1"/>
  <c r="D38" i="1"/>
  <c r="J27" i="1"/>
  <c r="I27" i="1"/>
  <c r="H27" i="1"/>
  <c r="F27" i="1"/>
  <c r="E27" i="1"/>
  <c r="D27" i="1"/>
  <c r="J23" i="1"/>
  <c r="I23" i="1"/>
  <c r="H23" i="1"/>
  <c r="G23" i="1"/>
  <c r="F23" i="1"/>
  <c r="E23" i="1"/>
  <c r="D23" i="1"/>
  <c r="J19" i="1"/>
  <c r="I19" i="1"/>
  <c r="H19" i="1"/>
  <c r="G19" i="1"/>
  <c r="F19" i="1"/>
  <c r="E19" i="1"/>
  <c r="D19" i="1"/>
  <c r="J15" i="1"/>
  <c r="I15" i="1"/>
  <c r="H15" i="1"/>
  <c r="G15" i="1"/>
  <c r="F15" i="1"/>
  <c r="E15" i="1"/>
  <c r="D15" i="1"/>
  <c r="J12" i="1"/>
  <c r="I12" i="1"/>
  <c r="H12" i="1"/>
  <c r="G12" i="1"/>
  <c r="F12" i="1"/>
  <c r="E12" i="1"/>
  <c r="D12" i="1"/>
  <c r="J7" i="1"/>
  <c r="I7" i="1"/>
  <c r="H7" i="1"/>
  <c r="G7" i="1"/>
  <c r="F7" i="1"/>
  <c r="E7" i="1"/>
  <c r="D7" i="1"/>
  <c r="J4" i="1"/>
  <c r="I4" i="1"/>
  <c r="H4" i="1"/>
  <c r="G4" i="1"/>
  <c r="F4" i="1"/>
  <c r="E4" i="1"/>
  <c r="D4" i="1"/>
</calcChain>
</file>

<file path=xl/sharedStrings.xml><?xml version="1.0" encoding="utf-8"?>
<sst xmlns="http://schemas.openxmlformats.org/spreadsheetml/2006/main" count="379" uniqueCount="207">
  <si>
    <t>Сортировка</t>
  </si>
  <si>
    <t>Показатель</t>
  </si>
  <si>
    <t>Единица измерения</t>
  </si>
  <si>
    <t>Факт</t>
  </si>
  <si>
    <t>План</t>
  </si>
  <si>
    <t>Примечание</t>
  </si>
  <si>
    <t>I. Экономическое развитие</t>
  </si>
  <si>
    <t xml:space="preserve"> 01. Число субъектов малого и среднего предпринимательства</t>
  </si>
  <si>
    <t>единиц на 10 тыс. человек населения</t>
  </si>
  <si>
    <t>Справочно:</t>
  </si>
  <si>
    <t xml:space="preserve">  Число субъектов малого и среднего предпринимательства</t>
  </si>
  <si>
    <t>единиц</t>
  </si>
  <si>
    <t xml:space="preserve"> 02. 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</si>
  <si>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%</t>
  </si>
  <si>
    <t xml:space="preserve">  Среднесписочная численность работников (без внешних совместителей) малых предприятий</t>
  </si>
  <si>
    <t>человек</t>
  </si>
  <si>
    <t xml:space="preserve">  Среднесписочная численность работников (без внешних совместителей) средних предприятий</t>
  </si>
  <si>
    <t xml:space="preserve">  Среднесписочная численность работников (без внешних совместителей) крупных и средних предприятий и некоммерческих организаций (без субъектов малого предпринимательства)</t>
  </si>
  <si>
    <t xml:space="preserve"> 03. Объем инвестиций в основной капитал (за исключением бюджетных средств) в расчете на 1 жителя</t>
  </si>
  <si>
    <t>рублей</t>
  </si>
  <si>
    <t xml:space="preserve">  Объем инвестиций в основной капитал (за исключением бюджетных средств)</t>
  </si>
  <si>
    <t xml:space="preserve"> 04. 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</si>
  <si>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 xml:space="preserve">  Площадь земельных участков, являющихся объектами налогообложения земельным налогом</t>
  </si>
  <si>
    <t>га</t>
  </si>
  <si>
    <t xml:space="preserve">  Общая площадь территории городского округа (муниципального района), подлежащая налогообложению в соответствии с действующим законодательством</t>
  </si>
  <si>
    <t xml:space="preserve"> 05. Доля прибыльных сельскохозяйственных организаций в общем их числе</t>
  </si>
  <si>
    <t xml:space="preserve">  Число прибыльных сельскохозяйственных организаций</t>
  </si>
  <si>
    <t xml:space="preserve">  Общее число сельскохозяйственных организаций</t>
  </si>
  <si>
    <t xml:space="preserve"> 06. 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</si>
  <si>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 xml:space="preserve">  Протяженность автомобильных дорог общего пользования местного значения, не отвечающих нормативным требованиям</t>
  </si>
  <si>
    <t>км</t>
  </si>
  <si>
    <t xml:space="preserve">  Общая протяженность автомобильных дорог общего пользования местного значения</t>
  </si>
  <si>
    <t xml:space="preserve">  Среднегодовая численность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</t>
  </si>
  <si>
    <t xml:space="preserve"> 08. Среднемесячная номинальная начисленная заработная плата работников:</t>
  </si>
  <si>
    <t xml:space="preserve">  крупных и средних предприятий и некоммерческих организаций</t>
  </si>
  <si>
    <t xml:space="preserve">  муниципальных дошкольных образовательных учреждений</t>
  </si>
  <si>
    <t xml:space="preserve">  муниципальных общеобразовательных учреждений</t>
  </si>
  <si>
    <t xml:space="preserve">  учителей муниципальных общеобразовательных учреждений</t>
  </si>
  <si>
    <t xml:space="preserve">  муниципальных учреждений культуры и искусства</t>
  </si>
  <si>
    <t xml:space="preserve">  муниципальных учреждений физической культуры и спорта</t>
  </si>
  <si>
    <t>II. Дошкольное образование</t>
  </si>
  <si>
    <t xml:space="preserve"> 09. 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</si>
  <si>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 xml:space="preserve">  Численность детей в возрасте 1 - 6 лет, получающих дошкольную образовательную услугу и (или) услугу по их содержанию в муниципальных образовательных учреждениях</t>
  </si>
  <si>
    <t xml:space="preserve">  Численность детей в возрасте 1 - 6 лет в муниципальном образовании</t>
  </si>
  <si>
    <t xml:space="preserve"> 10. Доля детей в возрасте 1 – 6 лет, состоящих на учете для определения в муниципальные дошкольные образовательные учреждения, в общей численности детей в возрасте 1 – 6 лет</t>
  </si>
  <si>
    <t xml:space="preserve">  Число детей в возрасте 1 - 6 лет, состоящих на учете для определения в муниципальные дошкольные образовательные учреждения</t>
  </si>
  <si>
    <t xml:space="preserve"> 11. 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образовательных дошкольных учреждений</t>
  </si>
  <si>
    <t xml:space="preserve">  Количество муниципальных дошкольных образовательных учреждений, здания которых находятся в аварийном состоянии или требуют капитального ремонта</t>
  </si>
  <si>
    <t xml:space="preserve">  Общее количество муниципальных дошкольных образовательных учреждений</t>
  </si>
  <si>
    <t>III. Общее и дополнительное образование</t>
  </si>
  <si>
    <t xml:space="preserve"> 13. 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</si>
  <si>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 xml:space="preserve">  Численность выпускников муниципальных общеобразовательных учреждений, не получивших аттестат о среднем (полном) образовании</t>
  </si>
  <si>
    <t xml:space="preserve">  Численность выпускников муниципальных общеобразовательных учреждений</t>
  </si>
  <si>
    <t xml:space="preserve"> 14. Доля муниципальных общеобразовательных учреждений, соответствующих современным требованиям обучения, в общем количестве общеобразовательных учреждений</t>
  </si>
  <si>
    <t xml:space="preserve">  Количество муниципальных общеобразовательных учреждений, соответствующих современным требованиям обучения</t>
  </si>
  <si>
    <t xml:space="preserve">  Общее количество муниципальных общеобразовательных учреждений</t>
  </si>
  <si>
    <t xml:space="preserve"> 15. 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</si>
  <si>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 xml:space="preserve">  Количество муниципальных общеобразовательных учреждений, здания которых находятся в аварийном состоянии или требуют капитального ремонта</t>
  </si>
  <si>
    <t xml:space="preserve"> 16. Доля детей первой и второй групп здоровья в общей численности обучающихся в муниципальных общеобразовательных учреждениях</t>
  </si>
  <si>
    <t xml:space="preserve">  Численность детей первой и второй групп здоровья, обучающихся в муниципальных общеобразовательных учреждениях</t>
  </si>
  <si>
    <t xml:space="preserve">  Общая численность обучающихся в муниципальных общеобразовательных учреждениях (всех групп здоровья)</t>
  </si>
  <si>
    <t xml:space="preserve"> 17. 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</si>
  <si>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 xml:space="preserve">  Численность обучающихся в муниципальных общеобразовательных учреждениях, занимающихся во вторую (третью) смену</t>
  </si>
  <si>
    <t xml:space="preserve">  Численность лиц, обучающихся в муниципальных общеобразовательных учреждениях</t>
  </si>
  <si>
    <t xml:space="preserve"> 18. 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</si>
  <si>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 xml:space="preserve">  Общий объем расходов бюджета муниципального образования на общее образование</t>
  </si>
  <si>
    <t>тыс.рублей</t>
  </si>
  <si>
    <t xml:space="preserve">  Численность лиц, обучающихся в муниципальных общеобразовательных учреждениях (среднегодовая)</t>
  </si>
  <si>
    <t xml:space="preserve"> 19. Доля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</si>
  <si>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 xml:space="preserve">  Численность детей в возрасте 5 – 18 лет, получающих услуги по дополнительному образованию в организациях различной организационно-правовой формы и формы собственности</t>
  </si>
  <si>
    <t xml:space="preserve">  Численность детей в возрасте 5 – 18 лет, получающих услуги по дополнительному образованию в организациях, подведомственных органам управления в сфере образования (форма федерального статистического наблюдения № 1-ДО (сводная))</t>
  </si>
  <si>
    <t xml:space="preserve">  Численность детей в возрасте 5 – 18 лет, получающих услуги по дополнительному образованию в организациях, подведомственных органам управления в сфере культуры (форма федерального статистического наблюдения № 1-ДМШ )</t>
  </si>
  <si>
    <t xml:space="preserve">  Численность детей в возрасте 5 – 18 лет, получающих услуги по дополнительному образованию в организациях, подведомственных органам управления в сфере спорта (форма федерального статистического наблюдения № 5-ФК)</t>
  </si>
  <si>
    <t xml:space="preserve">  Численность детей в возрасте 5 – 18 лет в городском округе (муниципальном районе)</t>
  </si>
  <si>
    <t>IV. Культура</t>
  </si>
  <si>
    <t xml:space="preserve"> 20. Уровень фактической обеспеченности учреждениями культуры в городском округе (муниципальном районе) от нормативной потребности:</t>
  </si>
  <si>
    <t xml:space="preserve">  клубами и учреждениями клубного типа</t>
  </si>
  <si>
    <t xml:space="preserve">  библиотеками</t>
  </si>
  <si>
    <t xml:space="preserve">  парками культуры и отдыха</t>
  </si>
  <si>
    <t xml:space="preserve">  Фактическая обеспеченность клубами и учреждениями клубного типа в городском округе (муниципальном районе)</t>
  </si>
  <si>
    <t xml:space="preserve">  Нормативная потребность в клубах и учреждениях клубного типа в городском округе (муниципальном районе)</t>
  </si>
  <si>
    <t xml:space="preserve">  Фактическая обеспеченность библиотеками в городском округе (муниципальном районе)</t>
  </si>
  <si>
    <t xml:space="preserve">  Нормативная потребность в библиотеках в городском округе (муниципальном районе)</t>
  </si>
  <si>
    <t xml:space="preserve">  Фактическая обеспеченность парками культуры и отдыха в городском округе (муниципальном районе)</t>
  </si>
  <si>
    <t xml:space="preserve">  Нормативная потребность в парках культуры и отдыха в городском округе (муниципальном районе)</t>
  </si>
  <si>
    <t xml:space="preserve"> 21. 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</si>
  <si>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 xml:space="preserve">  Количество муниципальных учреждений культуры, здания которых находятся в аварийном состоянии или требуют капитального ремонта</t>
  </si>
  <si>
    <t xml:space="preserve">  Общее количество муниципальных учреждений культуры</t>
  </si>
  <si>
    <t xml:space="preserve"> 22. 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</si>
  <si>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 xml:space="preserve">  Количество объектов культурного наследия, находящихся в муниципальной собственности и требующих консервации или реставрации</t>
  </si>
  <si>
    <t xml:space="preserve">  Общее количество объектов культурного наследия, находящихся в муниципальной собственности</t>
  </si>
  <si>
    <t>V. Физическая культура и спорт</t>
  </si>
  <si>
    <t xml:space="preserve"> 23. Доля населения, систематически занимающегося физической культурой и спортом</t>
  </si>
  <si>
    <t xml:space="preserve">  Численность лиц, систематически занимающихся физической культурой и спортом</t>
  </si>
  <si>
    <t xml:space="preserve"> 23.1 Доля обучающихся, систематически занимающихся физической культурой и спортом</t>
  </si>
  <si>
    <t xml:space="preserve">  Численность обучающихся, систематически занимающихся физической культурой и спортом</t>
  </si>
  <si>
    <t>VI. Жилищное строительство и обеспечение граждан жильем</t>
  </si>
  <si>
    <t xml:space="preserve"> 24. Общая площадь жилых помещений, приходящаяся в среднем на 1 жителя - всего</t>
  </si>
  <si>
    <t>кв. метров</t>
  </si>
  <si>
    <t xml:space="preserve">  Общая площадь жилых помещений, приходящаяся в среднем на 1 жителя, введенная в действие за год</t>
  </si>
  <si>
    <t xml:space="preserve">  Площадь всех жилых помещений в жилых домах и нежилых зданиях в городском округе (муниципальном районе), введенных в установленном порядке в эксплуатацию и построенных населением в отчетном году</t>
  </si>
  <si>
    <t xml:space="preserve"> 25. Площадь земельных участков, предоставленных для строительства в расчете на 10 тыс. человек населения, всего</t>
  </si>
  <si>
    <t>в том числе:</t>
  </si>
  <si>
    <t xml:space="preserve">  для жилищного строительства, индивидуального жилищного строительства и комплексного освоения в целях жилищного строительства</t>
  </si>
  <si>
    <t xml:space="preserve">  Площадь земельных участков, предоставленных для строительства, - всего</t>
  </si>
  <si>
    <t xml:space="preserve">  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</si>
  <si>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 xml:space="preserve">  объектов жилищного строительства - в течение 3 лет</t>
  </si>
  <si>
    <t xml:space="preserve">  иных объектов капитального строительства - в течение 5 лет</t>
  </si>
  <si>
    <t>VII. Жилищно-коммунальное хозяйство</t>
  </si>
  <si>
    <t xml:space="preserve"> 27. Доля многоквартирных домов, в которых собственники помещений выбрали и реализуют один из способов управления многоквартирными домами в общем числе многоквартирных домов, в которых собственники помещений должны выбрать способ управления данными домами:</t>
  </si>
  <si>
    <t xml:space="preserve">  Количество многоквартирных домов, в которых собственники помещений выбрали и реализуют один из способов управления многоквартирными домами</t>
  </si>
  <si>
    <t xml:space="preserve">  Общее число многоквартирных домов, в которых собственники помещений должны выбрать способ управления данными домами</t>
  </si>
  <si>
    <t xml:space="preserve">  Общее число организаций коммунального комплекса, осуществляющих свою деятельность на территории городского округа (муниципального района)</t>
  </si>
  <si>
    <t xml:space="preserve"> 29. Доля многоквартирных домов, расположенных на земельных участках, в отношении которых осуществлен государственный кадастровый учет</t>
  </si>
  <si>
    <t xml:space="preserve">  Общее число многоквартирных домов, имеющих разрешение на ввод в эксплуатацию</t>
  </si>
  <si>
    <t xml:space="preserve"> 30. 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</si>
  <si>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 xml:space="preserve">  Численность населения, состоящего на учете в качестве нуждающихся в жилых помещениях, получившего жилые помещения и улучшившего жилищные условия в отчетном году</t>
  </si>
  <si>
    <t xml:space="preserve">  Общая численность населения, состоящего на учете в качестве нуждающихся в жилых помещениях</t>
  </si>
  <si>
    <t>VIII. Организация муниципального управления</t>
  </si>
  <si>
    <t xml:space="preserve"> 31. 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</si>
  <si>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 xml:space="preserve">  Объем налоговых и неналоговых доходов местного бюджета (за исключением поступлений налоговых доходов по дополнительным нормативам отчислений, возвратов остатков субсидий, субвенций и иных межбюджетных трансфертов, имеющих целевое назначение)</t>
  </si>
  <si>
    <t>тыс. рублей</t>
  </si>
  <si>
    <t xml:space="preserve">  Общий объем собственных доходов бюджета муниципального образования (без учета субвенций)</t>
  </si>
  <si>
    <t xml:space="preserve"> 32. 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</si>
  <si>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 xml:space="preserve">  Полная учетная стоимость основных фондов организаций муниципальной формы собственности, находящихся в стадии банкротства на конец года</t>
  </si>
  <si>
    <t xml:space="preserve">  Полная учетная стоимость основных фондов всех организаций муниципальной формы собственности на конец года</t>
  </si>
  <si>
    <t xml:space="preserve"> 33. Объем не завершенного в установленные сроки строительства, осуществляемого за счет средств бюджета городского округа (муниципального района)</t>
  </si>
  <si>
    <t xml:space="preserve"> 34. 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</si>
  <si>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 xml:space="preserve">  Сумма просроченной кредиторской задолженности по оплате труда (включая начисления на оплату труда) муниципальных учреждений на конец года</t>
  </si>
  <si>
    <t xml:space="preserve">  Общий объем расходов муниципального образования на оплату труда (включая начисления на оплату труда)</t>
  </si>
  <si>
    <t xml:space="preserve"> 35. 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</si>
  <si>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 xml:space="preserve">  Объем расходов бюджета муниципального образования на содержание работников органов местного самоуправления</t>
  </si>
  <si>
    <t xml:space="preserve"> 36. 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t>
  </si>
  <si>
    <t>да (1) / нет (0)</t>
  </si>
  <si>
    <t xml:space="preserve"> 37. Удовлетворенность населения деятельностью органов местного самоуправления городского округа (муниципального района), % от числа опрошенных</t>
  </si>
  <si>
    <t>% от числа опрошенных</t>
  </si>
  <si>
    <t xml:space="preserve">  Удовлетворенность населения качеством дошкольного образования</t>
  </si>
  <si>
    <t xml:space="preserve">  Удовлетворенность населения качеством общего образования</t>
  </si>
  <si>
    <t xml:space="preserve">  Удовлетворенность населения качеством дополнительного образования детей</t>
  </si>
  <si>
    <t xml:space="preserve">  Удовлетворенность населения жилищно-коммунальными услугами</t>
  </si>
  <si>
    <t xml:space="preserve">  Удовлетворенность населения информационной открытостью органов местного самоуправления городского округа (муниципального района)</t>
  </si>
  <si>
    <t xml:space="preserve">  Удовлетворенность населения качеством предоставляемых услуг в сфере культуры (качеством культурного обслуживания)</t>
  </si>
  <si>
    <t xml:space="preserve"> 38. Среднегодовая численность постоянного населения</t>
  </si>
  <si>
    <t>тыс. человек</t>
  </si>
  <si>
    <t>IX. Энергосбережение и повышение энергетической эффективности</t>
  </si>
  <si>
    <t xml:space="preserve"> 39. Удельная величина потребления энергетических ресурсов в многоквартирных домах</t>
  </si>
  <si>
    <t xml:space="preserve">  39.1 электрическая энергия</t>
  </si>
  <si>
    <t>кВт·ч на 1 проживающего</t>
  </si>
  <si>
    <t xml:space="preserve">  39.2 тепловая энергия</t>
  </si>
  <si>
    <t>Гкал на 1 м2 общей площади</t>
  </si>
  <si>
    <t xml:space="preserve">  39.3 горячая вода</t>
  </si>
  <si>
    <t>м3 на 1 проживающего</t>
  </si>
  <si>
    <t xml:space="preserve">  39.4 холодная вода</t>
  </si>
  <si>
    <t xml:space="preserve">  39.5 природный газ</t>
  </si>
  <si>
    <t xml:space="preserve">  Объем потребления энергетического ресурса в многоквартирных домах:</t>
  </si>
  <si>
    <t xml:space="preserve">   электрическая энергия</t>
  </si>
  <si>
    <t>тыс. кВт ч</t>
  </si>
  <si>
    <t xml:space="preserve">   тепловая энергия</t>
  </si>
  <si>
    <t>Гкал</t>
  </si>
  <si>
    <t xml:space="preserve">   горячая вода</t>
  </si>
  <si>
    <t>тыс. м3</t>
  </si>
  <si>
    <t xml:space="preserve">   холодная вода</t>
  </si>
  <si>
    <t xml:space="preserve">   природный газ</t>
  </si>
  <si>
    <t xml:space="preserve">  Общая площадь многоквартирных домов</t>
  </si>
  <si>
    <t xml:space="preserve">  Число проживающих в многоквартирных домах, которые снабжаются электрической энергией</t>
  </si>
  <si>
    <t xml:space="preserve">  Число проживающих в многоквартирных домах, которые снабжаются горячей водой</t>
  </si>
  <si>
    <t xml:space="preserve">  Число проживающих в многоквартирных домах, которые снабжаются холодной водой</t>
  </si>
  <si>
    <t xml:space="preserve">  Число проживающих в многоквартирных домах, которые снабжаются природным газом</t>
  </si>
  <si>
    <t xml:space="preserve"> 40. Удельная величина потребления энергетических ресурсов муниципальными бюджетными учреждениями:</t>
  </si>
  <si>
    <t xml:space="preserve">  электрическая энергия</t>
  </si>
  <si>
    <t>кВт·ч на 1 жителя</t>
  </si>
  <si>
    <t xml:space="preserve">  тепловая энергия</t>
  </si>
  <si>
    <t xml:space="preserve">  горячая вода</t>
  </si>
  <si>
    <t>м3 на 1 жителя</t>
  </si>
  <si>
    <t xml:space="preserve">  холодная вода</t>
  </si>
  <si>
    <t xml:space="preserve">  природный газ</t>
  </si>
  <si>
    <t xml:space="preserve">  Объем потребления энергетического ресурса муниципальными учреждениями:</t>
  </si>
  <si>
    <t>тыс. кВт·ч</t>
  </si>
  <si>
    <t xml:space="preserve">  Общая площадь муниципальных учреждений</t>
  </si>
  <si>
    <t>X. Проведение независимой оценки качества условий оказания услуг организациями в сферах культуры, охраны здоровья, образования и социального обслуживания</t>
  </si>
  <si>
    <t xml:space="preserve"> 41. Результаты независимой оценки качества условий оказания услуг муниципальными организациями в сферах культуры, охраны здоровья, образования, социального обслуживания и иными организациями, расположенными на территориях соответствующих муниципальных образований и оказывающими услуги в указанных сф</t>
  </si>
  <si>
    <t xml:space="preserve">  в сфере культуры</t>
  </si>
  <si>
    <t>баллы</t>
  </si>
  <si>
    <t xml:space="preserve">  в сфере образования</t>
  </si>
  <si>
    <t xml:space="preserve">  в сфере охраны здоровья</t>
  </si>
  <si>
    <t xml:space="preserve">  в сфере социального обслуживания</t>
  </si>
  <si>
    <t>да</t>
  </si>
  <si>
    <t>118 901, 82</t>
  </si>
  <si>
    <t>Планируется закрытие филиала библиотеки в п. Разведчик</t>
  </si>
  <si>
    <t>Дома Громовых в п. Витим</t>
  </si>
  <si>
    <t>В связи с аварийным состоянием здания и переселением населения из ветхого и аварийного жилья в 2025 году планируется закрытие филиала в п. Разведчик</t>
  </si>
  <si>
    <t xml:space="preserve">  Число многоквартирных домов, расположенных на земельных участках, в отношении которых осуществлен государственный кадастровый учет, в том числе по двухквартирным домам, расположенным на двух земельных участках, в отношении которых (каждого из двух) осуществлен государственный кадастровый учет</t>
  </si>
  <si>
    <t xml:space="preserve"> 26. 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</t>
  </si>
  <si>
    <t xml:space="preserve">  Площадь всего жилищного фонда в городском округе (муниципальном районе) на конец года (за исключением служебного жилищного фонда федеральных органов исполнительной власти, в которых законодательством Российской Федерации предусмотрена военная или приравненная к ней служба)</t>
  </si>
  <si>
    <t xml:space="preserve"> 07. 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</si>
  <si>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 xml:space="preserve">Согласно актам признаны аварийными здания МКУК "ЦК п. Пеледуй", филиал МКУК "КДЦ с. Дорожный" в  с. Северная Нюя. Таже в аварийном состянии находится объект Дома Громовых в п. Витим (учреждение МКУК "ЛИКМ") </t>
  </si>
  <si>
    <t>Применен коэффициент повышения уровня заработной платы на 8 % в соответствии с Постановлением Правительства РС(Я) №91 от 13.03.2025г. и методическими рекомендациями к нему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</si>
  <si>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</si>
  <si>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Количество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РФ и (или) городского округа (муниципального района) в уставном капитале которых составляет не более 25 %</t>
  </si>
  <si>
    <t>Снижение численности, занимающихся в фитнес-клубах, также снижение занимающихся адаптивными видами спорта.</t>
  </si>
  <si>
    <t>Снижение количества обучающихся на начало учебного 2024 года обусловлено сокращением набора и увольнением педсостава. В 2025 году планируется переезд в новое здание и увеличение набора учащихся.</t>
  </si>
  <si>
    <t>Направленная заявка на включение  данных объектов в дорожную карту, утверждаемую Министерством просвещения РФ, на период 2025-2027 гг. не была удовлетворена</t>
  </si>
  <si>
    <t>Миграционный оттоком населения и снижение рождаемости.</t>
  </si>
  <si>
    <t>Снижение связано с миграционным оттоком населения.</t>
  </si>
  <si>
    <t>В связи со снижением численности населения в Ленском районе</t>
  </si>
  <si>
    <t>В декабре 2023 года МКД в мкр. Теплый стан г. Ленска введена в эксплуатацию.</t>
  </si>
  <si>
    <t>4- этажный 37-квартирного жилой дом г. Ленск  – срок реализации контракта 2024-2026 гг. (39 309 893,60 руб.);  строительство ДК с. Беченча (ПСД) – срок реализации контракта 2024-2026 гг. (3 147 555,54 руб.);  строительство КСК с. Нюя (ПСД) – срок реализации контракта 2024-2026 гг. (6 087 363,77 руб.); строительство Школа на 50 учащихся в с. Натора – односторонний отказ Подрядчика в связи с состоянием грунта основания фундамента. Ведется разработка ПСД по усилению фундамента 
(38 839 095,80 руб.); на основании ч. 9 ст. 95 Закона № 44-ФЗ и пункта 13.13.2.  Заказчиком принято решение об одностороннем отказе от исполнения контракта  на выполнение работ по строительству объекта «ДШИ г. Ленска». В 2025 году будет заключен новый контракт для завершения строительства.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</si>
</sst>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,###,###,###,##0.00;\-###,###,###,###,##0.00;0"/>
    <numFmt numFmtId="165" formatCode="###,###,###,###,##0.00;\-###,###,###,###,##0.00;0.0"/>
    <numFmt numFmtId="166" formatCode="#,##0.00_ ;\-#,##0.00\ "/>
  </numFmts>
  <fonts count="4">
    <font>
      <sz val="11"/>
      <color theme="1"/>
      <name val="Calibri"/>
      <charset val="13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/>
    <xf numFmtId="0" fontId="2" fillId="0" borderId="1" xfId="0" applyFont="1" applyFill="1" applyBorder="1" applyAlignment="1">
      <alignment wrapText="1"/>
    </xf>
    <xf numFmtId="165" fontId="2" fillId="0" borderId="1" xfId="0" applyNumberFormat="1" applyFont="1" applyFill="1" applyBorder="1" applyAlignment="1"/>
    <xf numFmtId="166" fontId="2" fillId="0" borderId="1" xfId="0" applyNumberFormat="1" applyFont="1" applyFill="1" applyBorder="1"/>
    <xf numFmtId="164" fontId="2" fillId="0" borderId="1" xfId="0" applyNumberFormat="1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vertical="center"/>
    </xf>
    <xf numFmtId="166" fontId="2" fillId="0" borderId="1" xfId="0" applyNumberFormat="1" applyFont="1" applyFill="1" applyBorder="1" applyAlignment="1">
      <alignment wrapText="1"/>
    </xf>
    <xf numFmtId="164" fontId="3" fillId="0" borderId="1" xfId="0" applyNumberFormat="1" applyFont="1" applyFill="1" applyBorder="1"/>
    <xf numFmtId="0" fontId="1" fillId="0" borderId="1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E0"/>
      <color rgb="FFE6F0FC"/>
      <color rgb="FFD3D3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05"/>
  <sheetViews>
    <sheetView tabSelected="1" view="pageBreakPreview" zoomScale="80" zoomScaleNormal="100" zoomScaleSheetLayoutView="80" workbookViewId="0">
      <pane ySplit="2" topLeftCell="A3" activePane="bottomLeft" state="frozen"/>
      <selection pane="bottomLeft" activeCell="D7" sqref="D7"/>
    </sheetView>
  </sheetViews>
  <sheetFormatPr defaultColWidth="9" defaultRowHeight="14.4"/>
  <cols>
    <col min="1" max="1" width="7.77734375" style="2" customWidth="1"/>
    <col min="2" max="2" width="44.33203125" style="20" customWidth="1"/>
    <col min="3" max="3" width="13" style="21" customWidth="1"/>
    <col min="4" max="10" width="18.33203125" style="2" customWidth="1"/>
    <col min="11" max="11" width="45.6640625" style="2" customWidth="1"/>
    <col min="12" max="16384" width="9" style="2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/>
      <c r="F1" s="1"/>
      <c r="G1" s="1"/>
      <c r="H1" s="1" t="s">
        <v>4</v>
      </c>
      <c r="I1" s="1"/>
      <c r="J1" s="1"/>
      <c r="K1" s="1" t="s">
        <v>5</v>
      </c>
    </row>
    <row r="2" spans="1:11">
      <c r="A2" s="1"/>
      <c r="B2" s="1"/>
      <c r="C2" s="1"/>
      <c r="D2" s="3">
        <v>2021</v>
      </c>
      <c r="E2" s="3">
        <v>2022</v>
      </c>
      <c r="F2" s="3">
        <v>2023</v>
      </c>
      <c r="G2" s="3">
        <v>2024</v>
      </c>
      <c r="H2" s="3">
        <v>2025</v>
      </c>
      <c r="I2" s="3">
        <v>2026</v>
      </c>
      <c r="J2" s="3">
        <v>2027</v>
      </c>
      <c r="K2" s="1"/>
    </row>
    <row r="3" spans="1:11">
      <c r="A3" s="4">
        <v>0</v>
      </c>
      <c r="B3" s="5" t="s">
        <v>6</v>
      </c>
      <c r="C3" s="6"/>
      <c r="D3" s="7"/>
      <c r="E3" s="7"/>
      <c r="F3" s="7"/>
      <c r="G3" s="7"/>
      <c r="H3" s="7"/>
      <c r="I3" s="7"/>
      <c r="J3" s="7"/>
      <c r="K3" s="8"/>
    </row>
    <row r="4" spans="1:11" ht="43.2">
      <c r="A4" s="4">
        <v>1</v>
      </c>
      <c r="B4" s="9" t="s">
        <v>7</v>
      </c>
      <c r="C4" s="10" t="s">
        <v>8</v>
      </c>
      <c r="D4" s="11">
        <f t="shared" ref="D4:J4" si="0">IF(D166=0,,D6/D166*10)</f>
        <v>323.62726497841572</v>
      </c>
      <c r="E4" s="11">
        <f t="shared" si="0"/>
        <v>395.54507662716384</v>
      </c>
      <c r="F4" s="11">
        <f t="shared" si="0"/>
        <v>398.82386061497073</v>
      </c>
      <c r="G4" s="11">
        <f t="shared" si="0"/>
        <v>410.31135762006807</v>
      </c>
      <c r="H4" s="11">
        <f t="shared" si="0"/>
        <v>410.53129434021753</v>
      </c>
      <c r="I4" s="11">
        <f t="shared" si="0"/>
        <v>415.50720971414114</v>
      </c>
      <c r="J4" s="11">
        <f t="shared" si="0"/>
        <v>415.21835303039882</v>
      </c>
      <c r="K4" s="12"/>
    </row>
    <row r="5" spans="1:11">
      <c r="A5" s="4">
        <v>2</v>
      </c>
      <c r="B5" s="9" t="s">
        <v>9</v>
      </c>
      <c r="C5" s="6"/>
      <c r="D5" s="7"/>
      <c r="E5" s="7"/>
      <c r="F5" s="7"/>
      <c r="G5" s="7"/>
      <c r="H5" s="7"/>
      <c r="I5" s="7"/>
      <c r="J5" s="7"/>
      <c r="K5" s="12"/>
    </row>
    <row r="6" spans="1:11" ht="28.8">
      <c r="A6" s="4">
        <v>3</v>
      </c>
      <c r="B6" s="9" t="s">
        <v>10</v>
      </c>
      <c r="C6" s="6" t="s">
        <v>11</v>
      </c>
      <c r="D6" s="7">
        <v>1177</v>
      </c>
      <c r="E6" s="7">
        <v>1275</v>
      </c>
      <c r="F6" s="7">
        <v>1275</v>
      </c>
      <c r="G6" s="7">
        <v>1302</v>
      </c>
      <c r="H6" s="7">
        <v>1302</v>
      </c>
      <c r="I6" s="7">
        <v>1314</v>
      </c>
      <c r="J6" s="7">
        <v>1314</v>
      </c>
      <c r="K6" s="12"/>
    </row>
    <row r="7" spans="1:11" ht="89.4" customHeight="1">
      <c r="A7" s="4">
        <v>4</v>
      </c>
      <c r="B7" s="9" t="s">
        <v>12</v>
      </c>
      <c r="C7" s="6" t="s">
        <v>13</v>
      </c>
      <c r="D7" s="11">
        <f t="shared" ref="D7:J7" si="1">IF(D11+D9=0,,(D9+D10)/(D11+D9)*100)</f>
        <v>2.2810206123110301</v>
      </c>
      <c r="E7" s="11">
        <f t="shared" si="1"/>
        <v>3.1398589932775867</v>
      </c>
      <c r="F7" s="11">
        <f t="shared" si="1"/>
        <v>2.6180591593149973</v>
      </c>
      <c r="G7" s="11">
        <f t="shared" si="1"/>
        <v>3.3463156254868358</v>
      </c>
      <c r="H7" s="11">
        <f t="shared" si="1"/>
        <v>2.9328235936646641</v>
      </c>
      <c r="I7" s="11">
        <f t="shared" si="1"/>
        <v>2.9327435078233801</v>
      </c>
      <c r="J7" s="11">
        <f t="shared" si="1"/>
        <v>2.9327435078233801</v>
      </c>
      <c r="K7" s="12"/>
    </row>
    <row r="8" spans="1:11">
      <c r="A8" s="4">
        <v>5</v>
      </c>
      <c r="B8" s="9" t="s">
        <v>9</v>
      </c>
      <c r="C8" s="6"/>
      <c r="D8" s="7"/>
      <c r="E8" s="7"/>
      <c r="F8" s="7"/>
      <c r="G8" s="7"/>
      <c r="H8" s="7"/>
      <c r="I8" s="7"/>
      <c r="J8" s="7"/>
      <c r="K8" s="12"/>
    </row>
    <row r="9" spans="1:11" ht="31.8" customHeight="1">
      <c r="A9" s="4">
        <v>6</v>
      </c>
      <c r="B9" s="9" t="s">
        <v>14</v>
      </c>
      <c r="C9" s="6" t="s">
        <v>15</v>
      </c>
      <c r="D9" s="7">
        <v>809.5</v>
      </c>
      <c r="E9" s="7">
        <v>839</v>
      </c>
      <c r="F9" s="7">
        <v>880</v>
      </c>
      <c r="G9" s="7">
        <v>941</v>
      </c>
      <c r="H9" s="7">
        <v>941</v>
      </c>
      <c r="I9" s="7">
        <v>941</v>
      </c>
      <c r="J9" s="7">
        <v>941</v>
      </c>
      <c r="K9" s="12"/>
    </row>
    <row r="10" spans="1:11" ht="28.8">
      <c r="A10" s="4">
        <v>7</v>
      </c>
      <c r="B10" s="9" t="s">
        <v>16</v>
      </c>
      <c r="C10" s="6" t="s">
        <v>15</v>
      </c>
      <c r="D10" s="7">
        <v>0</v>
      </c>
      <c r="E10" s="7">
        <v>310</v>
      </c>
      <c r="F10" s="7">
        <v>129</v>
      </c>
      <c r="G10" s="7">
        <v>133</v>
      </c>
      <c r="H10" s="7">
        <v>133</v>
      </c>
      <c r="I10" s="7">
        <v>133</v>
      </c>
      <c r="J10" s="7">
        <v>133</v>
      </c>
      <c r="K10" s="12"/>
    </row>
    <row r="11" spans="1:11" ht="58.2" customHeight="1">
      <c r="A11" s="4">
        <v>8</v>
      </c>
      <c r="B11" s="9" t="s">
        <v>17</v>
      </c>
      <c r="C11" s="6" t="s">
        <v>15</v>
      </c>
      <c r="D11" s="7">
        <v>34679</v>
      </c>
      <c r="E11" s="7">
        <v>35755</v>
      </c>
      <c r="F11" s="7">
        <v>37660</v>
      </c>
      <c r="G11" s="7">
        <v>31154</v>
      </c>
      <c r="H11" s="7">
        <v>35679</v>
      </c>
      <c r="I11" s="7">
        <v>35680</v>
      </c>
      <c r="J11" s="7">
        <v>35680</v>
      </c>
      <c r="K11" s="12"/>
    </row>
    <row r="12" spans="1:11" ht="43.2">
      <c r="A12" s="4">
        <v>9</v>
      </c>
      <c r="B12" s="9" t="s">
        <v>18</v>
      </c>
      <c r="C12" s="6" t="s">
        <v>19</v>
      </c>
      <c r="D12" s="11">
        <f t="shared" ref="D12:J12" si="2">IF(D166=0,,D14/D166/1000)</f>
        <v>4720822.7</v>
      </c>
      <c r="E12" s="11">
        <f t="shared" si="2"/>
        <v>10080116.4</v>
      </c>
      <c r="F12" s="11">
        <f t="shared" si="2"/>
        <v>9924947.9000000004</v>
      </c>
      <c r="G12" s="11">
        <f t="shared" si="2"/>
        <v>9230651.5999999996</v>
      </c>
      <c r="H12" s="11">
        <f t="shared" si="2"/>
        <v>9536903.6733406913</v>
      </c>
      <c r="I12" s="11">
        <f t="shared" si="2"/>
        <v>10408106.501391347</v>
      </c>
      <c r="J12" s="11">
        <f t="shared" si="2"/>
        <v>9302979.8394741826</v>
      </c>
      <c r="K12" s="12"/>
    </row>
    <row r="13" spans="1:11">
      <c r="A13" s="4">
        <v>10</v>
      </c>
      <c r="B13" s="9" t="s">
        <v>9</v>
      </c>
      <c r="C13" s="6"/>
      <c r="D13" s="7"/>
      <c r="E13" s="7"/>
      <c r="F13" s="7"/>
      <c r="G13" s="7"/>
      <c r="H13" s="7"/>
      <c r="I13" s="7"/>
      <c r="J13" s="7"/>
      <c r="K13" s="12"/>
    </row>
    <row r="14" spans="1:11" ht="28.8">
      <c r="A14" s="4">
        <v>11</v>
      </c>
      <c r="B14" s="9" t="s">
        <v>20</v>
      </c>
      <c r="C14" s="6" t="s">
        <v>19</v>
      </c>
      <c r="D14" s="7">
        <v>171691600776.29999</v>
      </c>
      <c r="E14" s="7">
        <v>324922472037.60004</v>
      </c>
      <c r="F14" s="7">
        <v>317290659415.10004</v>
      </c>
      <c r="G14" s="7">
        <v>292907036571.20001</v>
      </c>
      <c r="H14" s="7">
        <v>302462900000</v>
      </c>
      <c r="I14" s="7">
        <v>329145960000</v>
      </c>
      <c r="J14" s="7">
        <v>294402100000</v>
      </c>
      <c r="K14" s="12"/>
    </row>
    <row r="15" spans="1:11" ht="72">
      <c r="A15" s="4">
        <v>12</v>
      </c>
      <c r="B15" s="9" t="s">
        <v>21</v>
      </c>
      <c r="C15" s="6" t="s">
        <v>13</v>
      </c>
      <c r="D15" s="11">
        <f t="shared" ref="D15:J15" si="3">IF(D18=0,,D17/D18*100)</f>
        <v>0.18307406499233209</v>
      </c>
      <c r="E15" s="11">
        <f t="shared" si="3"/>
        <v>0.18313056131630459</v>
      </c>
      <c r="F15" s="11">
        <f t="shared" si="3"/>
        <v>0.18590329699559044</v>
      </c>
      <c r="G15" s="11">
        <f t="shared" si="3"/>
        <v>0.18608187732998632</v>
      </c>
      <c r="H15" s="11">
        <f t="shared" si="3"/>
        <v>0.18614564674394152</v>
      </c>
      <c r="I15" s="11">
        <f t="shared" si="3"/>
        <v>0.18621058504735821</v>
      </c>
      <c r="J15" s="11">
        <f t="shared" si="3"/>
        <v>0.18627552335077491</v>
      </c>
      <c r="K15" s="12"/>
    </row>
    <row r="16" spans="1:11">
      <c r="A16" s="4">
        <v>13</v>
      </c>
      <c r="B16" s="9" t="s">
        <v>9</v>
      </c>
      <c r="C16" s="6"/>
      <c r="D16" s="7"/>
      <c r="E16" s="7"/>
      <c r="F16" s="7"/>
      <c r="G16" s="7"/>
      <c r="H16" s="7"/>
      <c r="I16" s="7"/>
      <c r="J16" s="7"/>
      <c r="K16" s="12"/>
    </row>
    <row r="17" spans="1:11" ht="43.2">
      <c r="A17" s="4">
        <v>14</v>
      </c>
      <c r="B17" s="9" t="s">
        <v>22</v>
      </c>
      <c r="C17" s="6" t="s">
        <v>23</v>
      </c>
      <c r="D17" s="7">
        <v>14096</v>
      </c>
      <c r="E17" s="7">
        <v>14100.35</v>
      </c>
      <c r="F17" s="7">
        <v>14313.84</v>
      </c>
      <c r="G17" s="7">
        <v>14327.59</v>
      </c>
      <c r="H17" s="7">
        <v>14332.5</v>
      </c>
      <c r="I17" s="7">
        <v>14337.5</v>
      </c>
      <c r="J17" s="7">
        <v>14342.5</v>
      </c>
      <c r="K17" s="12"/>
    </row>
    <row r="18" spans="1:11" ht="57.6">
      <c r="A18" s="4">
        <v>15</v>
      </c>
      <c r="B18" s="9" t="s">
        <v>24</v>
      </c>
      <c r="C18" s="6" t="s">
        <v>23</v>
      </c>
      <c r="D18" s="7">
        <v>7699616</v>
      </c>
      <c r="E18" s="7">
        <v>7699616</v>
      </c>
      <c r="F18" s="7">
        <v>7699616</v>
      </c>
      <c r="G18" s="7">
        <v>7699616</v>
      </c>
      <c r="H18" s="7">
        <v>7699616</v>
      </c>
      <c r="I18" s="7">
        <v>7699616</v>
      </c>
      <c r="J18" s="7">
        <v>7699616</v>
      </c>
      <c r="K18" s="12"/>
    </row>
    <row r="19" spans="1:11" ht="28.8">
      <c r="A19" s="4">
        <v>16</v>
      </c>
      <c r="B19" s="9" t="s">
        <v>25</v>
      </c>
      <c r="C19" s="6" t="s">
        <v>13</v>
      </c>
      <c r="D19" s="11">
        <f t="shared" ref="D19:J19" si="4">IF(D22=0,,D21/D22*100)</f>
        <v>100</v>
      </c>
      <c r="E19" s="11">
        <f t="shared" si="4"/>
        <v>100</v>
      </c>
      <c r="F19" s="11">
        <f t="shared" si="4"/>
        <v>100</v>
      </c>
      <c r="G19" s="11">
        <f t="shared" si="4"/>
        <v>83.333333333333343</v>
      </c>
      <c r="H19" s="11">
        <f t="shared" si="4"/>
        <v>100</v>
      </c>
      <c r="I19" s="11">
        <f t="shared" si="4"/>
        <v>100</v>
      </c>
      <c r="J19" s="11">
        <f t="shared" si="4"/>
        <v>100</v>
      </c>
      <c r="K19" s="12"/>
    </row>
    <row r="20" spans="1:11">
      <c r="A20" s="4">
        <v>17</v>
      </c>
      <c r="B20" s="9" t="s">
        <v>9</v>
      </c>
      <c r="C20" s="6"/>
      <c r="D20" s="7"/>
      <c r="E20" s="7"/>
      <c r="F20" s="7"/>
      <c r="G20" s="7"/>
      <c r="H20" s="7"/>
      <c r="I20" s="7"/>
      <c r="J20" s="7"/>
      <c r="K20" s="12"/>
    </row>
    <row r="21" spans="1:11" ht="28.8">
      <c r="A21" s="4">
        <v>18</v>
      </c>
      <c r="B21" s="9" t="s">
        <v>26</v>
      </c>
      <c r="C21" s="6" t="s">
        <v>11</v>
      </c>
      <c r="D21" s="7">
        <v>4</v>
      </c>
      <c r="E21" s="7">
        <v>4</v>
      </c>
      <c r="F21" s="7">
        <v>4</v>
      </c>
      <c r="G21" s="7">
        <v>5</v>
      </c>
      <c r="H21" s="7">
        <v>6</v>
      </c>
      <c r="I21" s="7">
        <v>6</v>
      </c>
      <c r="J21" s="7">
        <v>6</v>
      </c>
      <c r="K21" s="12"/>
    </row>
    <row r="22" spans="1:11" ht="28.8">
      <c r="A22" s="4">
        <v>19</v>
      </c>
      <c r="B22" s="9" t="s">
        <v>27</v>
      </c>
      <c r="C22" s="6" t="s">
        <v>11</v>
      </c>
      <c r="D22" s="7">
        <v>4</v>
      </c>
      <c r="E22" s="7">
        <v>4</v>
      </c>
      <c r="F22" s="7">
        <v>4</v>
      </c>
      <c r="G22" s="7">
        <v>6</v>
      </c>
      <c r="H22" s="7">
        <v>6</v>
      </c>
      <c r="I22" s="7">
        <v>6</v>
      </c>
      <c r="J22" s="7">
        <v>6</v>
      </c>
      <c r="K22" s="12"/>
    </row>
    <row r="23" spans="1:11" ht="73.8" customHeight="1">
      <c r="A23" s="4">
        <v>20</v>
      </c>
      <c r="B23" s="9" t="s">
        <v>28</v>
      </c>
      <c r="C23" s="6" t="s">
        <v>13</v>
      </c>
      <c r="D23" s="11">
        <f t="shared" ref="D23:J23" si="5">IF(D26=0,,D25/D26*100)</f>
        <v>92.256637168141594</v>
      </c>
      <c r="E23" s="11">
        <f t="shared" si="5"/>
        <v>92.256637168141594</v>
      </c>
      <c r="F23" s="11">
        <f t="shared" si="5"/>
        <v>92.256637168141594</v>
      </c>
      <c r="G23" s="11">
        <f t="shared" si="5"/>
        <v>92.256637168141594</v>
      </c>
      <c r="H23" s="11">
        <f t="shared" si="5"/>
        <v>92.256637168141594</v>
      </c>
      <c r="I23" s="11">
        <f t="shared" si="5"/>
        <v>92.256637168141594</v>
      </c>
      <c r="J23" s="11">
        <f t="shared" si="5"/>
        <v>92.256637168141594</v>
      </c>
      <c r="K23" s="12"/>
    </row>
    <row r="24" spans="1:11">
      <c r="A24" s="4">
        <v>21</v>
      </c>
      <c r="B24" s="9" t="s">
        <v>9</v>
      </c>
      <c r="C24" s="6"/>
      <c r="D24" s="7"/>
      <c r="E24" s="7"/>
      <c r="F24" s="7"/>
      <c r="G24" s="7"/>
      <c r="H24" s="7"/>
      <c r="I24" s="7"/>
      <c r="J24" s="7"/>
      <c r="K24" s="12"/>
    </row>
    <row r="25" spans="1:11" ht="43.2">
      <c r="A25" s="4">
        <v>22</v>
      </c>
      <c r="B25" s="9" t="s">
        <v>29</v>
      </c>
      <c r="C25" s="6" t="s">
        <v>30</v>
      </c>
      <c r="D25" s="7">
        <v>417</v>
      </c>
      <c r="E25" s="7">
        <v>417</v>
      </c>
      <c r="F25" s="7">
        <v>417</v>
      </c>
      <c r="G25" s="7">
        <v>417</v>
      </c>
      <c r="H25" s="7">
        <v>417</v>
      </c>
      <c r="I25" s="7">
        <v>417</v>
      </c>
      <c r="J25" s="7">
        <v>417</v>
      </c>
      <c r="K25" s="12"/>
    </row>
    <row r="26" spans="1:11" ht="28.8">
      <c r="A26" s="4">
        <v>23</v>
      </c>
      <c r="B26" s="9" t="s">
        <v>31</v>
      </c>
      <c r="C26" s="6" t="s">
        <v>30</v>
      </c>
      <c r="D26" s="7">
        <v>452</v>
      </c>
      <c r="E26" s="7">
        <v>452</v>
      </c>
      <c r="F26" s="7">
        <v>452</v>
      </c>
      <c r="G26" s="7">
        <v>452</v>
      </c>
      <c r="H26" s="7">
        <v>452</v>
      </c>
      <c r="I26" s="7">
        <v>452</v>
      </c>
      <c r="J26" s="7">
        <v>452</v>
      </c>
      <c r="K26" s="12"/>
    </row>
    <row r="27" spans="1:11" ht="100.8">
      <c r="A27" s="4">
        <v>24</v>
      </c>
      <c r="B27" s="9" t="s">
        <v>194</v>
      </c>
      <c r="C27" s="6" t="s">
        <v>13</v>
      </c>
      <c r="D27" s="11">
        <f t="shared" ref="D27:J27" si="6">IF(D166=0,,D29/D166/10)</f>
        <v>33.072121862025355</v>
      </c>
      <c r="E27" s="11">
        <f t="shared" si="6"/>
        <v>24.821616926226962</v>
      </c>
      <c r="F27" s="11">
        <f t="shared" si="6"/>
        <v>24.820920266508178</v>
      </c>
      <c r="G27" s="13">
        <f>IF(G166=0,,G29/G166/10)</f>
        <v>25.122904323711079</v>
      </c>
      <c r="H27" s="11">
        <f t="shared" si="6"/>
        <v>25.136370802459403</v>
      </c>
      <c r="I27" s="11">
        <f t="shared" si="6"/>
        <v>25.208702251454593</v>
      </c>
      <c r="J27" s="11">
        <f t="shared" si="6"/>
        <v>25.19117739998736</v>
      </c>
      <c r="K27" s="12"/>
    </row>
    <row r="28" spans="1:11">
      <c r="A28" s="4">
        <v>25</v>
      </c>
      <c r="B28" s="9" t="s">
        <v>9</v>
      </c>
      <c r="C28" s="6"/>
      <c r="D28" s="7"/>
      <c r="E28" s="7"/>
      <c r="F28" s="7"/>
      <c r="G28" s="7"/>
      <c r="H28" s="7"/>
      <c r="I28" s="7"/>
      <c r="J28" s="7"/>
      <c r="K28" s="12"/>
    </row>
    <row r="29" spans="1:11" ht="86.4">
      <c r="A29" s="4">
        <v>26</v>
      </c>
      <c r="B29" s="9" t="s">
        <v>32</v>
      </c>
      <c r="C29" s="6" t="s">
        <v>15</v>
      </c>
      <c r="D29" s="7">
        <v>12028</v>
      </c>
      <c r="E29" s="7">
        <v>8001</v>
      </c>
      <c r="F29" s="7">
        <v>7935</v>
      </c>
      <c r="G29" s="7">
        <v>7972</v>
      </c>
      <c r="H29" s="7">
        <v>7972</v>
      </c>
      <c r="I29" s="7">
        <v>7972</v>
      </c>
      <c r="J29" s="7">
        <v>7972</v>
      </c>
      <c r="K29" s="12"/>
    </row>
    <row r="30" spans="1:11" ht="28.8">
      <c r="A30" s="4">
        <v>27</v>
      </c>
      <c r="B30" s="9" t="s">
        <v>33</v>
      </c>
      <c r="C30" s="6"/>
      <c r="D30" s="7"/>
      <c r="E30" s="7"/>
      <c r="F30" s="7"/>
      <c r="G30" s="7"/>
      <c r="H30" s="7"/>
      <c r="I30" s="7"/>
      <c r="J30" s="7"/>
      <c r="K30" s="12"/>
    </row>
    <row r="31" spans="1:11" ht="28.8">
      <c r="A31" s="4">
        <v>28</v>
      </c>
      <c r="B31" s="9" t="s">
        <v>34</v>
      </c>
      <c r="C31" s="6" t="s">
        <v>19</v>
      </c>
      <c r="D31" s="7">
        <v>100204.1</v>
      </c>
      <c r="E31" s="7">
        <v>120119.3</v>
      </c>
      <c r="F31" s="7">
        <v>129988.6</v>
      </c>
      <c r="G31" s="7">
        <v>150610.1</v>
      </c>
      <c r="H31" s="14">
        <v>165369.89000000001</v>
      </c>
      <c r="I31" s="14">
        <v>181741.51</v>
      </c>
      <c r="J31" s="14">
        <v>196280.83</v>
      </c>
      <c r="K31" s="12"/>
    </row>
    <row r="32" spans="1:11" ht="28.8">
      <c r="A32" s="4">
        <v>29</v>
      </c>
      <c r="B32" s="9" t="s">
        <v>35</v>
      </c>
      <c r="C32" s="6" t="s">
        <v>19</v>
      </c>
      <c r="D32" s="7">
        <v>50570.1</v>
      </c>
      <c r="E32" s="7">
        <v>60027.4</v>
      </c>
      <c r="F32" s="7">
        <v>65257.7</v>
      </c>
      <c r="G32" s="7">
        <v>74438.7</v>
      </c>
      <c r="H32" s="7">
        <v>79947.16</v>
      </c>
      <c r="I32" s="7">
        <v>85543.47</v>
      </c>
      <c r="J32" s="7">
        <v>6</v>
      </c>
      <c r="K32" s="12"/>
    </row>
    <row r="33" spans="1:11" ht="28.8">
      <c r="A33" s="4">
        <v>30</v>
      </c>
      <c r="B33" s="9" t="s">
        <v>36</v>
      </c>
      <c r="C33" s="6" t="s">
        <v>19</v>
      </c>
      <c r="D33" s="7">
        <v>66281.600000000006</v>
      </c>
      <c r="E33" s="7">
        <v>73024</v>
      </c>
      <c r="F33" s="7">
        <v>80789.100000000006</v>
      </c>
      <c r="G33" s="7">
        <v>96454.399999999994</v>
      </c>
      <c r="H33" s="7">
        <v>103592.03</v>
      </c>
      <c r="I33" s="7">
        <v>110843.47</v>
      </c>
      <c r="J33" s="7">
        <v>118602.51</v>
      </c>
      <c r="K33" s="12"/>
    </row>
    <row r="34" spans="1:11" ht="28.8">
      <c r="A34" s="4">
        <v>31</v>
      </c>
      <c r="B34" s="9" t="s">
        <v>37</v>
      </c>
      <c r="C34" s="6" t="s">
        <v>19</v>
      </c>
      <c r="D34" s="7">
        <v>78721</v>
      </c>
      <c r="E34" s="7">
        <v>90068</v>
      </c>
      <c r="F34" s="7">
        <v>97853</v>
      </c>
      <c r="G34" s="7">
        <v>105307.55</v>
      </c>
      <c r="H34" s="7">
        <v>111123.2</v>
      </c>
      <c r="I34" s="15" t="s">
        <v>187</v>
      </c>
      <c r="J34" s="7">
        <v>127224.95</v>
      </c>
      <c r="K34" s="12"/>
    </row>
    <row r="35" spans="1:11" ht="72">
      <c r="A35" s="4">
        <v>32</v>
      </c>
      <c r="B35" s="9" t="s">
        <v>38</v>
      </c>
      <c r="C35" s="6" t="s">
        <v>19</v>
      </c>
      <c r="D35" s="16">
        <v>61915.9</v>
      </c>
      <c r="E35" s="16">
        <v>70297.8</v>
      </c>
      <c r="F35" s="16">
        <v>73597.7</v>
      </c>
      <c r="G35" s="16">
        <v>82375.5</v>
      </c>
      <c r="H35" s="16">
        <v>88965.540000000008</v>
      </c>
      <c r="I35" s="16">
        <v>96082.78320000002</v>
      </c>
      <c r="J35" s="16">
        <v>103769.40585600003</v>
      </c>
      <c r="K35" s="12" t="s">
        <v>196</v>
      </c>
    </row>
    <row r="36" spans="1:11" ht="28.8">
      <c r="A36" s="4">
        <v>33</v>
      </c>
      <c r="B36" s="9" t="s">
        <v>39</v>
      </c>
      <c r="C36" s="6" t="s">
        <v>19</v>
      </c>
      <c r="D36" s="7">
        <v>60253.599999999999</v>
      </c>
      <c r="E36" s="7">
        <v>67161</v>
      </c>
      <c r="F36" s="7">
        <v>73471.399999999994</v>
      </c>
      <c r="G36" s="7">
        <v>79519</v>
      </c>
      <c r="H36" s="7">
        <v>84051.58</v>
      </c>
      <c r="I36" s="7">
        <v>88254.16</v>
      </c>
      <c r="J36" s="7">
        <v>92490.36</v>
      </c>
      <c r="K36" s="12"/>
    </row>
    <row r="37" spans="1:11">
      <c r="A37" s="4">
        <v>34</v>
      </c>
      <c r="B37" s="5" t="s">
        <v>40</v>
      </c>
      <c r="C37" s="6"/>
      <c r="D37" s="7"/>
      <c r="E37" s="7"/>
      <c r="F37" s="7"/>
      <c r="G37" s="7"/>
      <c r="H37" s="7"/>
      <c r="I37" s="7"/>
      <c r="J37" s="7"/>
      <c r="K37" s="12"/>
    </row>
    <row r="38" spans="1:11" ht="72">
      <c r="A38" s="4">
        <v>35</v>
      </c>
      <c r="B38" s="9" t="s">
        <v>41</v>
      </c>
      <c r="C38" s="6" t="s">
        <v>13</v>
      </c>
      <c r="D38" s="11">
        <f t="shared" ref="D38:J38" si="7">IF(D41=0,,D40/D41*100)</f>
        <v>81.980952380952374</v>
      </c>
      <c r="E38" s="11">
        <f t="shared" si="7"/>
        <v>82.78522127486805</v>
      </c>
      <c r="F38" s="11">
        <f t="shared" si="7"/>
        <v>77.800407331975563</v>
      </c>
      <c r="G38" s="11">
        <f t="shared" si="7"/>
        <v>79.590948651000872</v>
      </c>
      <c r="H38" s="11">
        <f t="shared" si="7"/>
        <v>77.454056476916179</v>
      </c>
      <c r="I38" s="11">
        <f t="shared" si="7"/>
        <v>77.272727272727266</v>
      </c>
      <c r="J38" s="11">
        <f t="shared" si="7"/>
        <v>77.272727272727266</v>
      </c>
      <c r="K38" s="12"/>
    </row>
    <row r="39" spans="1:11">
      <c r="A39" s="4">
        <v>36</v>
      </c>
      <c r="B39" s="9" t="s">
        <v>9</v>
      </c>
      <c r="C39" s="6"/>
      <c r="D39" s="7"/>
      <c r="E39" s="7"/>
      <c r="F39" s="7"/>
      <c r="G39" s="7"/>
      <c r="H39" s="7"/>
      <c r="I39" s="7"/>
      <c r="J39" s="7"/>
      <c r="K39" s="12"/>
    </row>
    <row r="40" spans="1:11" ht="57.6">
      <c r="A40" s="4">
        <v>37</v>
      </c>
      <c r="B40" s="9" t="s">
        <v>42</v>
      </c>
      <c r="C40" s="6" t="s">
        <v>15</v>
      </c>
      <c r="D40" s="7">
        <v>2152</v>
      </c>
      <c r="E40" s="7">
        <v>2039</v>
      </c>
      <c r="F40" s="7">
        <v>1910</v>
      </c>
      <c r="G40" s="7">
        <v>1829</v>
      </c>
      <c r="H40" s="7">
        <v>1728</v>
      </c>
      <c r="I40" s="7">
        <v>1700</v>
      </c>
      <c r="J40" s="7">
        <v>1700</v>
      </c>
      <c r="K40" s="12"/>
    </row>
    <row r="41" spans="1:11" ht="28.8">
      <c r="A41" s="4">
        <v>38</v>
      </c>
      <c r="B41" s="9" t="s">
        <v>43</v>
      </c>
      <c r="C41" s="6" t="s">
        <v>15</v>
      </c>
      <c r="D41" s="7">
        <v>2625</v>
      </c>
      <c r="E41" s="7">
        <v>2463</v>
      </c>
      <c r="F41" s="7">
        <v>2455</v>
      </c>
      <c r="G41" s="7">
        <v>2298</v>
      </c>
      <c r="H41" s="7">
        <v>2231</v>
      </c>
      <c r="I41" s="7">
        <v>2200</v>
      </c>
      <c r="J41" s="7">
        <v>2200</v>
      </c>
      <c r="K41" s="12" t="s">
        <v>202</v>
      </c>
    </row>
    <row r="42" spans="1:11" ht="57.6">
      <c r="A42" s="4">
        <v>39</v>
      </c>
      <c r="B42" s="9" t="s">
        <v>44</v>
      </c>
      <c r="C42" s="6" t="s">
        <v>13</v>
      </c>
      <c r="D42" s="11">
        <f t="shared" ref="D42:J42" si="8">IF(D41=0,,D44/D41*100)</f>
        <v>14.742857142857144</v>
      </c>
      <c r="E42" s="11">
        <f t="shared" si="8"/>
        <v>14.819326025172556</v>
      </c>
      <c r="F42" s="11">
        <f t="shared" si="8"/>
        <v>20.081466395112017</v>
      </c>
      <c r="G42" s="11">
        <f t="shared" si="8"/>
        <v>17.53698868581375</v>
      </c>
      <c r="H42" s="11">
        <f t="shared" si="8"/>
        <v>19.811743612729718</v>
      </c>
      <c r="I42" s="11">
        <f t="shared" si="8"/>
        <v>20.454545454545457</v>
      </c>
      <c r="J42" s="11">
        <f t="shared" si="8"/>
        <v>20.454545454545457</v>
      </c>
      <c r="K42" s="12"/>
    </row>
    <row r="43" spans="1:11">
      <c r="A43" s="4">
        <v>40</v>
      </c>
      <c r="B43" s="9" t="s">
        <v>9</v>
      </c>
      <c r="C43" s="6"/>
      <c r="D43" s="7"/>
      <c r="E43" s="7"/>
      <c r="F43" s="7"/>
      <c r="G43" s="7"/>
      <c r="H43" s="7"/>
      <c r="I43" s="7"/>
      <c r="J43" s="7"/>
      <c r="K43" s="12"/>
    </row>
    <row r="44" spans="1:11" ht="43.2">
      <c r="A44" s="4">
        <v>41</v>
      </c>
      <c r="B44" s="9" t="s">
        <v>45</v>
      </c>
      <c r="C44" s="6" t="s">
        <v>15</v>
      </c>
      <c r="D44" s="7">
        <v>387</v>
      </c>
      <c r="E44" s="7">
        <v>365</v>
      </c>
      <c r="F44" s="7">
        <v>493</v>
      </c>
      <c r="G44" s="7">
        <v>403</v>
      </c>
      <c r="H44" s="7">
        <v>442</v>
      </c>
      <c r="I44" s="7">
        <v>450</v>
      </c>
      <c r="J44" s="7">
        <v>450</v>
      </c>
      <c r="K44" s="12"/>
    </row>
    <row r="45" spans="1:11" ht="86.4">
      <c r="A45" s="4">
        <v>42</v>
      </c>
      <c r="B45" s="9" t="s">
        <v>46</v>
      </c>
      <c r="C45" s="6" t="s">
        <v>13</v>
      </c>
      <c r="D45" s="11">
        <f t="shared" ref="D45:J45" si="9">IF(D48=0,,D47/D48*100)</f>
        <v>18.181818181818183</v>
      </c>
      <c r="E45" s="11">
        <f t="shared" si="9"/>
        <v>9.0909090909090917</v>
      </c>
      <c r="F45" s="11">
        <f t="shared" si="9"/>
        <v>9.0909090909090917</v>
      </c>
      <c r="G45" s="11">
        <f t="shared" si="9"/>
        <v>27.27272727272727</v>
      </c>
      <c r="H45" s="11">
        <f t="shared" si="9"/>
        <v>27.27272727272727</v>
      </c>
      <c r="I45" s="11">
        <f t="shared" si="9"/>
        <v>27.27272727272727</v>
      </c>
      <c r="J45" s="11">
        <f t="shared" si="9"/>
        <v>27.27272727272727</v>
      </c>
      <c r="K45" s="12"/>
    </row>
    <row r="46" spans="1:11">
      <c r="A46" s="4">
        <v>43</v>
      </c>
      <c r="B46" s="9" t="s">
        <v>9</v>
      </c>
      <c r="C46" s="6"/>
      <c r="D46" s="7"/>
      <c r="E46" s="7"/>
      <c r="F46" s="7"/>
      <c r="G46" s="7"/>
      <c r="H46" s="7"/>
      <c r="I46" s="7"/>
      <c r="J46" s="7"/>
      <c r="K46" s="12"/>
    </row>
    <row r="47" spans="1:11" ht="57.6">
      <c r="A47" s="4">
        <v>44</v>
      </c>
      <c r="B47" s="9" t="s">
        <v>47</v>
      </c>
      <c r="C47" s="6" t="s">
        <v>11</v>
      </c>
      <c r="D47" s="7">
        <v>2</v>
      </c>
      <c r="E47" s="7">
        <v>1</v>
      </c>
      <c r="F47" s="7">
        <v>1</v>
      </c>
      <c r="G47" s="7">
        <v>3</v>
      </c>
      <c r="H47" s="7">
        <v>3</v>
      </c>
      <c r="I47" s="7">
        <v>3</v>
      </c>
      <c r="J47" s="7">
        <v>3</v>
      </c>
      <c r="K47" s="12" t="s">
        <v>201</v>
      </c>
    </row>
    <row r="48" spans="1:11" ht="28.8">
      <c r="A48" s="4">
        <v>45</v>
      </c>
      <c r="B48" s="9" t="s">
        <v>48</v>
      </c>
      <c r="C48" s="6" t="s">
        <v>11</v>
      </c>
      <c r="D48" s="7">
        <v>11</v>
      </c>
      <c r="E48" s="7">
        <v>11</v>
      </c>
      <c r="F48" s="7">
        <v>11</v>
      </c>
      <c r="G48" s="7">
        <v>11</v>
      </c>
      <c r="H48" s="7">
        <v>11</v>
      </c>
      <c r="I48" s="7">
        <v>11</v>
      </c>
      <c r="J48" s="7">
        <v>11</v>
      </c>
      <c r="K48" s="12"/>
    </row>
    <row r="49" spans="1:11">
      <c r="A49" s="4">
        <v>46</v>
      </c>
      <c r="B49" s="5" t="s">
        <v>49</v>
      </c>
      <c r="C49" s="6"/>
      <c r="D49" s="7"/>
      <c r="E49" s="7"/>
      <c r="F49" s="7"/>
      <c r="G49" s="7"/>
      <c r="H49" s="7"/>
      <c r="I49" s="7"/>
      <c r="J49" s="7"/>
      <c r="K49" s="12"/>
    </row>
    <row r="50" spans="1:11" ht="86.4">
      <c r="A50" s="4">
        <v>47</v>
      </c>
      <c r="B50" s="9" t="s">
        <v>50</v>
      </c>
      <c r="C50" s="6" t="s">
        <v>13</v>
      </c>
      <c r="D50" s="11">
        <f t="shared" ref="D50:J50" si="10">IF(D53=0,,D52/D53*100)</f>
        <v>1.8433179723502304</v>
      </c>
      <c r="E50" s="11">
        <f t="shared" si="10"/>
        <v>2.0618556701030926</v>
      </c>
      <c r="F50" s="11">
        <f t="shared" si="10"/>
        <v>0</v>
      </c>
      <c r="G50" s="11">
        <f t="shared" si="10"/>
        <v>2.4096385542168677</v>
      </c>
      <c r="H50" s="11">
        <f t="shared" si="10"/>
        <v>0</v>
      </c>
      <c r="I50" s="11">
        <f t="shared" si="10"/>
        <v>0</v>
      </c>
      <c r="J50" s="11">
        <f t="shared" si="10"/>
        <v>0</v>
      </c>
      <c r="K50" s="12"/>
    </row>
    <row r="51" spans="1:11">
      <c r="A51" s="4">
        <v>48</v>
      </c>
      <c r="B51" s="9" t="s">
        <v>9</v>
      </c>
      <c r="C51" s="6"/>
      <c r="D51" s="7"/>
      <c r="E51" s="7"/>
      <c r="F51" s="7"/>
      <c r="G51" s="7"/>
      <c r="H51" s="7"/>
      <c r="I51" s="7"/>
      <c r="J51" s="7"/>
      <c r="K51" s="12"/>
    </row>
    <row r="52" spans="1:11" ht="57.6">
      <c r="A52" s="4">
        <v>49</v>
      </c>
      <c r="B52" s="9" t="s">
        <v>51</v>
      </c>
      <c r="C52" s="6" t="s">
        <v>15</v>
      </c>
      <c r="D52" s="7">
        <v>4</v>
      </c>
      <c r="E52" s="7">
        <v>4</v>
      </c>
      <c r="F52" s="7">
        <v>0</v>
      </c>
      <c r="G52" s="7">
        <v>4</v>
      </c>
      <c r="H52" s="7">
        <v>0</v>
      </c>
      <c r="I52" s="7">
        <v>0</v>
      </c>
      <c r="J52" s="7">
        <v>0</v>
      </c>
      <c r="K52" s="12"/>
    </row>
    <row r="53" spans="1:11" ht="28.8">
      <c r="A53" s="4">
        <v>50</v>
      </c>
      <c r="B53" s="9" t="s">
        <v>52</v>
      </c>
      <c r="C53" s="6" t="s">
        <v>15</v>
      </c>
      <c r="D53" s="7">
        <v>217</v>
      </c>
      <c r="E53" s="7">
        <v>194</v>
      </c>
      <c r="F53" s="7">
        <v>125</v>
      </c>
      <c r="G53" s="7">
        <v>166</v>
      </c>
      <c r="H53" s="7">
        <v>128</v>
      </c>
      <c r="I53" s="7">
        <v>170</v>
      </c>
      <c r="J53" s="7">
        <v>170</v>
      </c>
      <c r="K53" s="12"/>
    </row>
    <row r="54" spans="1:11" ht="72">
      <c r="A54" s="4">
        <v>51</v>
      </c>
      <c r="B54" s="9" t="s">
        <v>53</v>
      </c>
      <c r="C54" s="6" t="s">
        <v>13</v>
      </c>
      <c r="D54" s="11">
        <f t="shared" ref="D54:J54" si="11">IF(D57=0,,D56/D57*100)</f>
        <v>100</v>
      </c>
      <c r="E54" s="11">
        <f t="shared" si="11"/>
        <v>100</v>
      </c>
      <c r="F54" s="11">
        <f t="shared" si="11"/>
        <v>100</v>
      </c>
      <c r="G54" s="11">
        <f t="shared" si="11"/>
        <v>100</v>
      </c>
      <c r="H54" s="11">
        <f t="shared" si="11"/>
        <v>100</v>
      </c>
      <c r="I54" s="11">
        <f t="shared" si="11"/>
        <v>100</v>
      </c>
      <c r="J54" s="11">
        <f t="shared" si="11"/>
        <v>100</v>
      </c>
      <c r="K54" s="12"/>
    </row>
    <row r="55" spans="1:11">
      <c r="A55" s="4">
        <v>52</v>
      </c>
      <c r="B55" s="9" t="s">
        <v>9</v>
      </c>
      <c r="C55" s="6"/>
      <c r="D55" s="7"/>
      <c r="E55" s="7"/>
      <c r="F55" s="7"/>
      <c r="G55" s="7"/>
      <c r="H55" s="7"/>
      <c r="I55" s="7"/>
      <c r="J55" s="7"/>
      <c r="K55" s="12"/>
    </row>
    <row r="56" spans="1:11" ht="57.6">
      <c r="A56" s="4">
        <v>53</v>
      </c>
      <c r="B56" s="9" t="s">
        <v>54</v>
      </c>
      <c r="C56" s="6" t="s">
        <v>11</v>
      </c>
      <c r="D56" s="7">
        <v>17</v>
      </c>
      <c r="E56" s="7">
        <v>17</v>
      </c>
      <c r="F56" s="7">
        <v>17</v>
      </c>
      <c r="G56" s="7">
        <v>17</v>
      </c>
      <c r="H56" s="7">
        <v>17</v>
      </c>
      <c r="I56" s="7">
        <v>17</v>
      </c>
      <c r="J56" s="7">
        <v>17</v>
      </c>
      <c r="K56" s="12"/>
    </row>
    <row r="57" spans="1:11" ht="28.8">
      <c r="A57" s="4">
        <v>54</v>
      </c>
      <c r="B57" s="9" t="s">
        <v>55</v>
      </c>
      <c r="C57" s="6" t="s">
        <v>11</v>
      </c>
      <c r="D57" s="7">
        <v>17</v>
      </c>
      <c r="E57" s="7">
        <v>17</v>
      </c>
      <c r="F57" s="7">
        <v>17</v>
      </c>
      <c r="G57" s="7">
        <v>17</v>
      </c>
      <c r="H57" s="7">
        <v>17</v>
      </c>
      <c r="I57" s="7">
        <v>17</v>
      </c>
      <c r="J57" s="7">
        <v>17</v>
      </c>
      <c r="K57" s="12"/>
    </row>
    <row r="58" spans="1:11" ht="86.4">
      <c r="A58" s="4">
        <v>55</v>
      </c>
      <c r="B58" s="9" t="s">
        <v>56</v>
      </c>
      <c r="C58" s="6" t="s">
        <v>13</v>
      </c>
      <c r="D58" s="11">
        <f t="shared" ref="D58:J58" si="12">IF(D53=0,,D60/D57*100)</f>
        <v>23.52941176470588</v>
      </c>
      <c r="E58" s="11">
        <f t="shared" si="12"/>
        <v>5.8823529411764701</v>
      </c>
      <c r="F58" s="11">
        <f t="shared" si="12"/>
        <v>5.8823529411764701</v>
      </c>
      <c r="G58" s="11">
        <f t="shared" si="12"/>
        <v>0</v>
      </c>
      <c r="H58" s="11">
        <f t="shared" si="12"/>
        <v>0</v>
      </c>
      <c r="I58" s="11">
        <f t="shared" si="12"/>
        <v>0</v>
      </c>
      <c r="J58" s="11">
        <f t="shared" si="12"/>
        <v>0</v>
      </c>
      <c r="K58" s="12"/>
    </row>
    <row r="59" spans="1:11">
      <c r="A59" s="4">
        <v>56</v>
      </c>
      <c r="B59" s="9" t="s">
        <v>9</v>
      </c>
      <c r="C59" s="6"/>
      <c r="D59" s="7"/>
      <c r="E59" s="7"/>
      <c r="F59" s="7"/>
      <c r="G59" s="7"/>
      <c r="H59" s="7"/>
      <c r="I59" s="7"/>
      <c r="J59" s="7"/>
      <c r="K59" s="12"/>
    </row>
    <row r="60" spans="1:11" ht="57.6">
      <c r="A60" s="4">
        <v>57</v>
      </c>
      <c r="B60" s="9" t="s">
        <v>57</v>
      </c>
      <c r="C60" s="6" t="s">
        <v>11</v>
      </c>
      <c r="D60" s="7">
        <v>4</v>
      </c>
      <c r="E60" s="7">
        <v>1</v>
      </c>
      <c r="F60" s="7">
        <v>1</v>
      </c>
      <c r="G60" s="7">
        <v>0</v>
      </c>
      <c r="H60" s="7">
        <v>0</v>
      </c>
      <c r="I60" s="7">
        <v>0</v>
      </c>
      <c r="J60" s="7">
        <v>0</v>
      </c>
      <c r="K60" s="12"/>
    </row>
    <row r="61" spans="1:11" ht="57.6">
      <c r="A61" s="4">
        <v>58</v>
      </c>
      <c r="B61" s="9" t="s">
        <v>58</v>
      </c>
      <c r="C61" s="6" t="s">
        <v>13</v>
      </c>
      <c r="D61" s="11">
        <f t="shared" ref="D61:J61" si="13">IF(D64=0,,D63/D64*100)</f>
        <v>87.950544844928743</v>
      </c>
      <c r="E61" s="11">
        <f t="shared" si="13"/>
        <v>95.265638389031707</v>
      </c>
      <c r="F61" s="11">
        <f t="shared" si="13"/>
        <v>96.329278887923536</v>
      </c>
      <c r="G61" s="11">
        <f t="shared" si="13"/>
        <v>95.475216007276032</v>
      </c>
      <c r="H61" s="11">
        <f t="shared" si="13"/>
        <v>95.952380952380949</v>
      </c>
      <c r="I61" s="11">
        <f t="shared" si="13"/>
        <v>93.975903614457835</v>
      </c>
      <c r="J61" s="11">
        <f t="shared" si="13"/>
        <v>93.975903614457835</v>
      </c>
      <c r="K61" s="12"/>
    </row>
    <row r="62" spans="1:11">
      <c r="A62" s="4">
        <v>59</v>
      </c>
      <c r="B62" s="9" t="s">
        <v>9</v>
      </c>
      <c r="C62" s="6"/>
      <c r="D62" s="7"/>
      <c r="E62" s="7"/>
      <c r="F62" s="7"/>
      <c r="G62" s="7"/>
      <c r="H62" s="7"/>
      <c r="I62" s="7"/>
      <c r="J62" s="7"/>
      <c r="K62" s="12"/>
    </row>
    <row r="63" spans="1:11" ht="43.2">
      <c r="A63" s="4">
        <v>60</v>
      </c>
      <c r="B63" s="9" t="s">
        <v>59</v>
      </c>
      <c r="C63" s="6" t="s">
        <v>15</v>
      </c>
      <c r="D63" s="7">
        <v>4197</v>
      </c>
      <c r="E63" s="7">
        <v>4447</v>
      </c>
      <c r="F63" s="7">
        <v>4435</v>
      </c>
      <c r="G63" s="7">
        <v>4199</v>
      </c>
      <c r="H63" s="7">
        <v>4030</v>
      </c>
      <c r="I63" s="7">
        <v>3900</v>
      </c>
      <c r="J63" s="7">
        <v>3900</v>
      </c>
      <c r="K63" s="12"/>
    </row>
    <row r="64" spans="1:11" ht="43.2">
      <c r="A64" s="4">
        <v>61</v>
      </c>
      <c r="B64" s="9" t="s">
        <v>60</v>
      </c>
      <c r="C64" s="6" t="s">
        <v>15</v>
      </c>
      <c r="D64" s="7">
        <v>4772</v>
      </c>
      <c r="E64" s="7">
        <v>4668</v>
      </c>
      <c r="F64" s="7">
        <v>4604</v>
      </c>
      <c r="G64" s="7">
        <v>4398</v>
      </c>
      <c r="H64" s="7">
        <v>4200</v>
      </c>
      <c r="I64" s="7">
        <v>4150</v>
      </c>
      <c r="J64" s="7">
        <v>4150</v>
      </c>
      <c r="K64" s="12"/>
    </row>
    <row r="65" spans="1:11" ht="86.4">
      <c r="A65" s="4">
        <v>62</v>
      </c>
      <c r="B65" s="9" t="s">
        <v>61</v>
      </c>
      <c r="C65" s="6" t="s">
        <v>13</v>
      </c>
      <c r="D65" s="11">
        <f t="shared" ref="D65:J65" si="14">IF(D68=0,,D67/D68*100)</f>
        <v>19.111483654652137</v>
      </c>
      <c r="E65" s="11">
        <f t="shared" si="14"/>
        <v>18.894601542416453</v>
      </c>
      <c r="F65" s="11">
        <f t="shared" si="14"/>
        <v>18.33188531711555</v>
      </c>
      <c r="G65" s="11">
        <f t="shared" si="14"/>
        <v>19.713506139154159</v>
      </c>
      <c r="H65" s="11">
        <f t="shared" si="14"/>
        <v>19.761904761904763</v>
      </c>
      <c r="I65" s="11">
        <f t="shared" si="14"/>
        <v>19.761904761904763</v>
      </c>
      <c r="J65" s="11">
        <f t="shared" si="14"/>
        <v>19.761904761904763</v>
      </c>
      <c r="K65" s="12"/>
    </row>
    <row r="66" spans="1:11">
      <c r="A66" s="4">
        <v>63</v>
      </c>
      <c r="B66" s="9" t="s">
        <v>9</v>
      </c>
      <c r="C66" s="6"/>
      <c r="D66" s="7"/>
      <c r="E66" s="7"/>
      <c r="F66" s="7"/>
      <c r="G66" s="7"/>
      <c r="H66" s="7"/>
      <c r="I66" s="7"/>
      <c r="J66" s="7"/>
      <c r="K66" s="12"/>
    </row>
    <row r="67" spans="1:11" ht="43.2">
      <c r="A67" s="4">
        <v>64</v>
      </c>
      <c r="B67" s="9" t="s">
        <v>62</v>
      </c>
      <c r="C67" s="6" t="s">
        <v>15</v>
      </c>
      <c r="D67" s="7">
        <v>912</v>
      </c>
      <c r="E67" s="7">
        <v>882</v>
      </c>
      <c r="F67" s="7">
        <v>844</v>
      </c>
      <c r="G67" s="7">
        <v>867</v>
      </c>
      <c r="H67" s="7">
        <v>830</v>
      </c>
      <c r="I67" s="7">
        <v>830</v>
      </c>
      <c r="J67" s="7">
        <v>830</v>
      </c>
      <c r="K67" s="12"/>
    </row>
    <row r="68" spans="1:11" ht="43.2">
      <c r="A68" s="4">
        <v>65</v>
      </c>
      <c r="B68" s="9" t="s">
        <v>63</v>
      </c>
      <c r="C68" s="6" t="s">
        <v>15</v>
      </c>
      <c r="D68" s="7">
        <v>4772</v>
      </c>
      <c r="E68" s="7">
        <v>4668</v>
      </c>
      <c r="F68" s="7">
        <v>4604</v>
      </c>
      <c r="G68" s="7">
        <v>4398</v>
      </c>
      <c r="H68" s="7">
        <v>4200</v>
      </c>
      <c r="I68" s="7">
        <v>4200</v>
      </c>
      <c r="J68" s="7">
        <v>4200</v>
      </c>
      <c r="K68" s="12"/>
    </row>
    <row r="69" spans="1:11" ht="57.6">
      <c r="A69" s="4">
        <v>66</v>
      </c>
      <c r="B69" s="9" t="s">
        <v>64</v>
      </c>
      <c r="C69" s="6" t="s">
        <v>19</v>
      </c>
      <c r="D69" s="11">
        <f t="shared" ref="D69:J69" si="15">IF(D72=0,,D71/D72*1000)</f>
        <v>292904.7005926834</v>
      </c>
      <c r="E69" s="11">
        <f t="shared" si="15"/>
        <v>283368.26049700083</v>
      </c>
      <c r="F69" s="11">
        <f t="shared" si="15"/>
        <v>307119.64378801041</v>
      </c>
      <c r="G69" s="11">
        <f t="shared" si="15"/>
        <v>350527.48749431554</v>
      </c>
      <c r="H69" s="11">
        <f t="shared" si="15"/>
        <v>368334.84285714285</v>
      </c>
      <c r="I69" s="11">
        <f t="shared" si="15"/>
        <v>370345.32771084335</v>
      </c>
      <c r="J69" s="11">
        <f t="shared" si="15"/>
        <v>372886.70843373495</v>
      </c>
      <c r="K69" s="12"/>
    </row>
    <row r="70" spans="1:11">
      <c r="A70" s="4">
        <v>67</v>
      </c>
      <c r="B70" s="9" t="s">
        <v>9</v>
      </c>
      <c r="C70" s="6"/>
      <c r="D70" s="7"/>
      <c r="E70" s="7"/>
      <c r="F70" s="7"/>
      <c r="G70" s="7"/>
      <c r="H70" s="7"/>
      <c r="I70" s="7"/>
      <c r="J70" s="7"/>
      <c r="K70" s="12"/>
    </row>
    <row r="71" spans="1:11" ht="43.2">
      <c r="A71" s="4">
        <v>68</v>
      </c>
      <c r="B71" s="9" t="s">
        <v>65</v>
      </c>
      <c r="C71" s="6" t="s">
        <v>66</v>
      </c>
      <c r="D71" s="7">
        <v>1433182.7</v>
      </c>
      <c r="E71" s="7">
        <v>1322763.04</v>
      </c>
      <c r="F71" s="7">
        <v>1413978.84</v>
      </c>
      <c r="G71" s="7">
        <v>1541619.89</v>
      </c>
      <c r="H71" s="7">
        <v>1547006.34</v>
      </c>
      <c r="I71" s="7">
        <v>1536933.11</v>
      </c>
      <c r="J71" s="7">
        <v>1547479.84</v>
      </c>
      <c r="K71" s="12"/>
    </row>
    <row r="72" spans="1:11" ht="43.2">
      <c r="A72" s="4">
        <v>69</v>
      </c>
      <c r="B72" s="9" t="s">
        <v>67</v>
      </c>
      <c r="C72" s="6" t="s">
        <v>15</v>
      </c>
      <c r="D72" s="7">
        <v>4893</v>
      </c>
      <c r="E72" s="7">
        <v>4668</v>
      </c>
      <c r="F72" s="7">
        <v>4604</v>
      </c>
      <c r="G72" s="7">
        <v>4398</v>
      </c>
      <c r="H72" s="7">
        <v>4200</v>
      </c>
      <c r="I72" s="7">
        <v>4150</v>
      </c>
      <c r="J72" s="7">
        <v>4150</v>
      </c>
      <c r="K72" s="12"/>
    </row>
    <row r="73" spans="1:11" ht="86.4">
      <c r="A73" s="4">
        <v>70</v>
      </c>
      <c r="B73" s="9" t="s">
        <v>68</v>
      </c>
      <c r="C73" s="6" t="s">
        <v>13</v>
      </c>
      <c r="D73" s="11">
        <f t="shared" ref="D73:J73" si="16">IF(D80=0,,D75/D80*100)</f>
        <v>56.900124326564438</v>
      </c>
      <c r="E73" s="11">
        <f t="shared" si="16"/>
        <v>74.630086313193587</v>
      </c>
      <c r="F73" s="11">
        <f t="shared" si="16"/>
        <v>94.800613496932513</v>
      </c>
      <c r="G73" s="11">
        <f t="shared" si="16"/>
        <v>95.173056029799781</v>
      </c>
      <c r="H73" s="11">
        <f t="shared" si="16"/>
        <v>98.591549295774655</v>
      </c>
      <c r="I73" s="11">
        <f t="shared" si="16"/>
        <v>100.080064051241</v>
      </c>
      <c r="J73" s="11">
        <f t="shared" si="16"/>
        <v>100.88070456365092</v>
      </c>
      <c r="K73" s="12"/>
    </row>
    <row r="74" spans="1:11">
      <c r="A74" s="4">
        <v>71</v>
      </c>
      <c r="B74" s="9" t="s">
        <v>9</v>
      </c>
      <c r="C74" s="6"/>
      <c r="D74" s="7"/>
      <c r="E74" s="7"/>
      <c r="F74" s="7"/>
      <c r="G74" s="7"/>
      <c r="H74" s="7"/>
      <c r="I74" s="7"/>
      <c r="J74" s="7"/>
      <c r="K74" s="12"/>
    </row>
    <row r="75" spans="1:11" ht="72">
      <c r="A75" s="4">
        <v>72</v>
      </c>
      <c r="B75" s="9" t="s">
        <v>69</v>
      </c>
      <c r="C75" s="6" t="s">
        <v>15</v>
      </c>
      <c r="D75" s="11">
        <f t="shared" ref="D75:J75" si="17">D77+D78+D79</f>
        <v>4119</v>
      </c>
      <c r="E75" s="11">
        <f t="shared" si="17"/>
        <v>4842</v>
      </c>
      <c r="F75" s="11">
        <f t="shared" si="17"/>
        <v>6181</v>
      </c>
      <c r="G75" s="11">
        <f t="shared" si="17"/>
        <v>6132</v>
      </c>
      <c r="H75" s="11">
        <f t="shared" si="17"/>
        <v>6300</v>
      </c>
      <c r="I75" s="11">
        <f t="shared" si="17"/>
        <v>6250</v>
      </c>
      <c r="J75" s="11">
        <f t="shared" si="17"/>
        <v>6300</v>
      </c>
      <c r="K75" s="12"/>
    </row>
    <row r="76" spans="1:11">
      <c r="A76" s="4">
        <v>73</v>
      </c>
      <c r="B76" s="9" t="s">
        <v>9</v>
      </c>
      <c r="C76" s="6"/>
      <c r="D76" s="7"/>
      <c r="E76" s="7"/>
      <c r="F76" s="7"/>
      <c r="G76" s="7"/>
      <c r="H76" s="7"/>
      <c r="I76" s="7"/>
      <c r="J76" s="7"/>
      <c r="K76" s="12"/>
    </row>
    <row r="77" spans="1:11" ht="86.4">
      <c r="A77" s="4">
        <v>74</v>
      </c>
      <c r="B77" s="9" t="s">
        <v>70</v>
      </c>
      <c r="C77" s="6" t="s">
        <v>15</v>
      </c>
      <c r="D77" s="7">
        <v>2268</v>
      </c>
      <c r="E77" s="7">
        <v>3305</v>
      </c>
      <c r="F77" s="7">
        <v>4514</v>
      </c>
      <c r="G77" s="7">
        <v>4590</v>
      </c>
      <c r="H77" s="7">
        <v>4600</v>
      </c>
      <c r="I77" s="7">
        <v>4500</v>
      </c>
      <c r="J77" s="7">
        <v>4500</v>
      </c>
      <c r="K77" s="12"/>
    </row>
    <row r="78" spans="1:11" ht="86.4">
      <c r="A78" s="4">
        <v>75</v>
      </c>
      <c r="B78" s="9" t="s">
        <v>71</v>
      </c>
      <c r="C78" s="6" t="s">
        <v>15</v>
      </c>
      <c r="D78" s="16">
        <v>559</v>
      </c>
      <c r="E78" s="16">
        <v>595</v>
      </c>
      <c r="F78" s="16">
        <v>666</v>
      </c>
      <c r="G78" s="16">
        <v>487</v>
      </c>
      <c r="H78" s="16">
        <v>600</v>
      </c>
      <c r="I78" s="16">
        <v>600</v>
      </c>
      <c r="J78" s="16">
        <v>600</v>
      </c>
      <c r="K78" s="12" t="s">
        <v>200</v>
      </c>
    </row>
    <row r="79" spans="1:11" ht="86.4">
      <c r="A79" s="4">
        <v>76</v>
      </c>
      <c r="B79" s="9" t="s">
        <v>72</v>
      </c>
      <c r="C79" s="6" t="s">
        <v>15</v>
      </c>
      <c r="D79" s="7">
        <v>1292</v>
      </c>
      <c r="E79" s="7">
        <v>942</v>
      </c>
      <c r="F79" s="7">
        <v>1001</v>
      </c>
      <c r="G79" s="7">
        <v>1055</v>
      </c>
      <c r="H79" s="7">
        <v>1100</v>
      </c>
      <c r="I79" s="7">
        <v>1150</v>
      </c>
      <c r="J79" s="7">
        <v>1200</v>
      </c>
      <c r="K79" s="12"/>
    </row>
    <row r="80" spans="1:11" ht="28.8">
      <c r="A80" s="4">
        <v>77</v>
      </c>
      <c r="B80" s="9" t="s">
        <v>73</v>
      </c>
      <c r="C80" s="6" t="s">
        <v>15</v>
      </c>
      <c r="D80" s="7">
        <v>7239</v>
      </c>
      <c r="E80" s="7">
        <v>6488</v>
      </c>
      <c r="F80" s="7">
        <v>6520</v>
      </c>
      <c r="G80" s="7">
        <v>6443</v>
      </c>
      <c r="H80" s="7">
        <v>6390</v>
      </c>
      <c r="I80" s="7">
        <v>6245</v>
      </c>
      <c r="J80" s="7">
        <v>6245</v>
      </c>
      <c r="K80" s="12" t="s">
        <v>203</v>
      </c>
    </row>
    <row r="81" spans="1:11">
      <c r="A81" s="4">
        <v>78</v>
      </c>
      <c r="B81" s="5" t="s">
        <v>74</v>
      </c>
      <c r="C81" s="6"/>
      <c r="D81" s="7"/>
      <c r="E81" s="7"/>
      <c r="F81" s="7"/>
      <c r="G81" s="7"/>
      <c r="H81" s="7"/>
      <c r="I81" s="7"/>
      <c r="J81" s="7"/>
      <c r="K81" s="12"/>
    </row>
    <row r="82" spans="1:11" ht="57.6">
      <c r="A82" s="4">
        <v>79</v>
      </c>
      <c r="B82" s="9" t="s">
        <v>75</v>
      </c>
      <c r="C82" s="6"/>
      <c r="D82" s="7"/>
      <c r="E82" s="7"/>
      <c r="F82" s="7"/>
      <c r="G82" s="7"/>
      <c r="H82" s="7"/>
      <c r="I82" s="7"/>
      <c r="J82" s="7"/>
      <c r="K82" s="12"/>
    </row>
    <row r="83" spans="1:11">
      <c r="A83" s="4">
        <v>80</v>
      </c>
      <c r="B83" s="9" t="s">
        <v>76</v>
      </c>
      <c r="C83" s="6" t="s">
        <v>13</v>
      </c>
      <c r="D83" s="11">
        <f t="shared" ref="D83:J83" si="18">IF(D88=0,,D87/D88*100)</f>
        <v>100</v>
      </c>
      <c r="E83" s="11">
        <f t="shared" si="18"/>
        <v>100</v>
      </c>
      <c r="F83" s="11">
        <f t="shared" si="18"/>
        <v>100</v>
      </c>
      <c r="G83" s="11">
        <f t="shared" si="18"/>
        <v>100</v>
      </c>
      <c r="H83" s="11">
        <f t="shared" si="18"/>
        <v>100</v>
      </c>
      <c r="I83" s="11">
        <f t="shared" si="18"/>
        <v>100</v>
      </c>
      <c r="J83" s="11">
        <f t="shared" si="18"/>
        <v>100</v>
      </c>
      <c r="K83" s="12"/>
    </row>
    <row r="84" spans="1:11">
      <c r="A84" s="4">
        <v>81</v>
      </c>
      <c r="B84" s="9" t="s">
        <v>77</v>
      </c>
      <c r="C84" s="6" t="s">
        <v>13</v>
      </c>
      <c r="D84" s="11">
        <f t="shared" ref="D84:J84" si="19">IF(D90=0,,D89/D90*100)</f>
        <v>91.304347826086953</v>
      </c>
      <c r="E84" s="11">
        <f t="shared" si="19"/>
        <v>91.304347826086953</v>
      </c>
      <c r="F84" s="11">
        <f t="shared" si="19"/>
        <v>100</v>
      </c>
      <c r="G84" s="11">
        <f t="shared" si="19"/>
        <v>100</v>
      </c>
      <c r="H84" s="11">
        <f t="shared" si="19"/>
        <v>100</v>
      </c>
      <c r="I84" s="11">
        <f t="shared" si="19"/>
        <v>100</v>
      </c>
      <c r="J84" s="11">
        <f t="shared" si="19"/>
        <v>100</v>
      </c>
      <c r="K84" s="12"/>
    </row>
    <row r="85" spans="1:11">
      <c r="A85" s="4">
        <v>82</v>
      </c>
      <c r="B85" s="9" t="s">
        <v>78</v>
      </c>
      <c r="C85" s="6" t="s">
        <v>13</v>
      </c>
      <c r="D85" s="11">
        <f t="shared" ref="D85:J85" si="20">IF(D92=0,,D91/D92*100)</f>
        <v>100</v>
      </c>
      <c r="E85" s="11">
        <f t="shared" si="20"/>
        <v>100</v>
      </c>
      <c r="F85" s="11">
        <f t="shared" si="20"/>
        <v>100</v>
      </c>
      <c r="G85" s="11">
        <f>IF(G92=0,,G91/G92*100)</f>
        <v>100</v>
      </c>
      <c r="H85" s="11">
        <f t="shared" si="20"/>
        <v>100</v>
      </c>
      <c r="I85" s="11">
        <f t="shared" si="20"/>
        <v>100</v>
      </c>
      <c r="J85" s="11">
        <f t="shared" si="20"/>
        <v>100</v>
      </c>
      <c r="K85" s="12"/>
    </row>
    <row r="86" spans="1:11">
      <c r="A86" s="4">
        <v>83</v>
      </c>
      <c r="B86" s="9" t="s">
        <v>9</v>
      </c>
      <c r="C86" s="6"/>
      <c r="D86" s="7"/>
      <c r="E86" s="7"/>
      <c r="F86" s="7"/>
      <c r="G86" s="7"/>
      <c r="H86" s="7"/>
      <c r="I86" s="7"/>
      <c r="J86" s="7"/>
      <c r="K86" s="12"/>
    </row>
    <row r="87" spans="1:11" ht="43.2">
      <c r="A87" s="4">
        <v>84</v>
      </c>
      <c r="B87" s="9" t="s">
        <v>79</v>
      </c>
      <c r="C87" s="6" t="s">
        <v>11</v>
      </c>
      <c r="D87" s="7">
        <v>11</v>
      </c>
      <c r="E87" s="7">
        <v>11</v>
      </c>
      <c r="F87" s="7">
        <v>11</v>
      </c>
      <c r="G87" s="7">
        <v>11</v>
      </c>
      <c r="H87" s="7">
        <v>11</v>
      </c>
      <c r="I87" s="7">
        <v>11</v>
      </c>
      <c r="J87" s="7">
        <v>11</v>
      </c>
      <c r="K87" s="12"/>
    </row>
    <row r="88" spans="1:11" ht="43.2">
      <c r="A88" s="4">
        <v>85</v>
      </c>
      <c r="B88" s="9" t="s">
        <v>80</v>
      </c>
      <c r="C88" s="6" t="s">
        <v>11</v>
      </c>
      <c r="D88" s="7">
        <v>11</v>
      </c>
      <c r="E88" s="7">
        <v>11</v>
      </c>
      <c r="F88" s="7">
        <v>11</v>
      </c>
      <c r="G88" s="7">
        <v>11</v>
      </c>
      <c r="H88" s="7">
        <v>11</v>
      </c>
      <c r="I88" s="7">
        <v>11</v>
      </c>
      <c r="J88" s="7">
        <v>11</v>
      </c>
      <c r="K88" s="12"/>
    </row>
    <row r="89" spans="1:11" ht="57.6">
      <c r="A89" s="4">
        <v>86</v>
      </c>
      <c r="B89" s="9" t="s">
        <v>81</v>
      </c>
      <c r="C89" s="6" t="s">
        <v>11</v>
      </c>
      <c r="D89" s="16">
        <v>21</v>
      </c>
      <c r="E89" s="16">
        <v>21</v>
      </c>
      <c r="F89" s="16">
        <v>21</v>
      </c>
      <c r="G89" s="16">
        <v>21</v>
      </c>
      <c r="H89" s="16">
        <v>20</v>
      </c>
      <c r="I89" s="16">
        <v>20</v>
      </c>
      <c r="J89" s="16">
        <v>20</v>
      </c>
      <c r="K89" s="12" t="s">
        <v>190</v>
      </c>
    </row>
    <row r="90" spans="1:11" ht="28.8">
      <c r="A90" s="4">
        <v>87</v>
      </c>
      <c r="B90" s="9" t="s">
        <v>82</v>
      </c>
      <c r="C90" s="6" t="s">
        <v>11</v>
      </c>
      <c r="D90" s="16">
        <v>23</v>
      </c>
      <c r="E90" s="16">
        <v>23</v>
      </c>
      <c r="F90" s="16">
        <v>21</v>
      </c>
      <c r="G90" s="16">
        <v>21</v>
      </c>
      <c r="H90" s="16">
        <v>20</v>
      </c>
      <c r="I90" s="16">
        <v>20</v>
      </c>
      <c r="J90" s="16">
        <v>20</v>
      </c>
      <c r="K90" s="12" t="s">
        <v>204</v>
      </c>
    </row>
    <row r="91" spans="1:11" ht="43.2">
      <c r="A91" s="4">
        <v>88</v>
      </c>
      <c r="B91" s="9" t="s">
        <v>83</v>
      </c>
      <c r="C91" s="6" t="s">
        <v>11</v>
      </c>
      <c r="D91" s="7">
        <v>1</v>
      </c>
      <c r="E91" s="7">
        <v>1</v>
      </c>
      <c r="F91" s="7">
        <v>1</v>
      </c>
      <c r="G91" s="7">
        <v>1</v>
      </c>
      <c r="H91" s="7">
        <v>1</v>
      </c>
      <c r="I91" s="7">
        <v>1</v>
      </c>
      <c r="J91" s="7">
        <v>1</v>
      </c>
      <c r="K91" s="12"/>
    </row>
    <row r="92" spans="1:11" ht="43.2">
      <c r="A92" s="4">
        <v>89</v>
      </c>
      <c r="B92" s="9" t="s">
        <v>84</v>
      </c>
      <c r="C92" s="6" t="s">
        <v>11</v>
      </c>
      <c r="D92" s="7">
        <v>1</v>
      </c>
      <c r="E92" s="7">
        <v>1</v>
      </c>
      <c r="F92" s="7">
        <v>1</v>
      </c>
      <c r="G92" s="7">
        <v>1</v>
      </c>
      <c r="H92" s="7">
        <v>1</v>
      </c>
      <c r="I92" s="7">
        <v>1</v>
      </c>
      <c r="J92" s="7">
        <v>1</v>
      </c>
      <c r="K92" s="12"/>
    </row>
    <row r="93" spans="1:11" ht="72">
      <c r="A93" s="4">
        <v>90</v>
      </c>
      <c r="B93" s="9" t="s">
        <v>85</v>
      </c>
      <c r="C93" s="6" t="s">
        <v>13</v>
      </c>
      <c r="D93" s="11">
        <f t="shared" ref="D93:J93" si="21">IF(D96=0,,D95/D96*100)</f>
        <v>7.8947368421052628</v>
      </c>
      <c r="E93" s="11">
        <f t="shared" si="21"/>
        <v>7.8947368421052628</v>
      </c>
      <c r="F93" s="11">
        <f t="shared" si="21"/>
        <v>7.8947368421052628</v>
      </c>
      <c r="G93" s="11">
        <f>IF(G96=0,,G95/G96*100)</f>
        <v>7.8947368421052628</v>
      </c>
      <c r="H93" s="11">
        <f t="shared" si="21"/>
        <v>8.1081081081081088</v>
      </c>
      <c r="I93" s="11">
        <f t="shared" si="21"/>
        <v>8.1081081081081088</v>
      </c>
      <c r="J93" s="11">
        <f t="shared" si="21"/>
        <v>8.1081081081081088</v>
      </c>
      <c r="K93" s="12"/>
    </row>
    <row r="94" spans="1:11">
      <c r="A94" s="4">
        <v>91</v>
      </c>
      <c r="B94" s="9" t="s">
        <v>9</v>
      </c>
      <c r="C94" s="6"/>
      <c r="D94" s="7"/>
      <c r="E94" s="7"/>
      <c r="F94" s="7"/>
      <c r="G94" s="7"/>
      <c r="H94" s="7"/>
      <c r="I94" s="7"/>
      <c r="J94" s="7"/>
      <c r="K94" s="12"/>
    </row>
    <row r="95" spans="1:11" ht="72">
      <c r="A95" s="4">
        <v>92</v>
      </c>
      <c r="B95" s="9" t="s">
        <v>86</v>
      </c>
      <c r="C95" s="6" t="s">
        <v>11</v>
      </c>
      <c r="D95" s="16">
        <v>3</v>
      </c>
      <c r="E95" s="16">
        <v>3</v>
      </c>
      <c r="F95" s="16">
        <v>3</v>
      </c>
      <c r="G95" s="16">
        <v>3</v>
      </c>
      <c r="H95" s="16">
        <v>3</v>
      </c>
      <c r="I95" s="16">
        <v>3</v>
      </c>
      <c r="J95" s="16">
        <v>3</v>
      </c>
      <c r="K95" s="12" t="s">
        <v>195</v>
      </c>
    </row>
    <row r="96" spans="1:11" ht="28.8">
      <c r="A96" s="4">
        <v>93</v>
      </c>
      <c r="B96" s="9" t="s">
        <v>87</v>
      </c>
      <c r="C96" s="6" t="s">
        <v>11</v>
      </c>
      <c r="D96" s="16">
        <v>38</v>
      </c>
      <c r="E96" s="16">
        <v>38</v>
      </c>
      <c r="F96" s="16">
        <v>38</v>
      </c>
      <c r="G96" s="16">
        <v>38</v>
      </c>
      <c r="H96" s="16">
        <v>37</v>
      </c>
      <c r="I96" s="16">
        <v>37</v>
      </c>
      <c r="J96" s="16">
        <v>37</v>
      </c>
      <c r="K96" s="12" t="s">
        <v>188</v>
      </c>
    </row>
    <row r="97" spans="1:11" ht="86.4">
      <c r="A97" s="4">
        <v>94</v>
      </c>
      <c r="B97" s="9" t="s">
        <v>88</v>
      </c>
      <c r="C97" s="6" t="s">
        <v>13</v>
      </c>
      <c r="D97" s="11">
        <f t="shared" ref="D97:J97" si="22">IF(D100=0,,D99/D100*100)</f>
        <v>100</v>
      </c>
      <c r="E97" s="11">
        <f t="shared" si="22"/>
        <v>100</v>
      </c>
      <c r="F97" s="11">
        <f t="shared" si="22"/>
        <v>100</v>
      </c>
      <c r="G97" s="11">
        <f t="shared" si="22"/>
        <v>100</v>
      </c>
      <c r="H97" s="11">
        <f t="shared" si="22"/>
        <v>100</v>
      </c>
      <c r="I97" s="11">
        <f t="shared" si="22"/>
        <v>100</v>
      </c>
      <c r="J97" s="11">
        <f t="shared" si="22"/>
        <v>100</v>
      </c>
      <c r="K97" s="12"/>
    </row>
    <row r="98" spans="1:11">
      <c r="A98" s="4">
        <v>95</v>
      </c>
      <c r="B98" s="9" t="s">
        <v>9</v>
      </c>
      <c r="C98" s="6"/>
      <c r="D98" s="7"/>
      <c r="E98" s="7"/>
      <c r="F98" s="7"/>
      <c r="G98" s="7"/>
      <c r="H98" s="7"/>
      <c r="I98" s="7"/>
      <c r="J98" s="7"/>
      <c r="K98" s="12"/>
    </row>
    <row r="99" spans="1:11" ht="43.2">
      <c r="A99" s="4">
        <v>96</v>
      </c>
      <c r="B99" s="9" t="s">
        <v>89</v>
      </c>
      <c r="C99" s="6" t="s">
        <v>11</v>
      </c>
      <c r="D99" s="7">
        <v>2</v>
      </c>
      <c r="E99" s="7">
        <v>2</v>
      </c>
      <c r="F99" s="7">
        <v>2</v>
      </c>
      <c r="G99" s="7">
        <v>2</v>
      </c>
      <c r="H99" s="7">
        <v>2</v>
      </c>
      <c r="I99" s="7">
        <v>2</v>
      </c>
      <c r="J99" s="7">
        <v>2</v>
      </c>
      <c r="K99" s="12" t="s">
        <v>189</v>
      </c>
    </row>
    <row r="100" spans="1:11" ht="43.2">
      <c r="A100" s="4">
        <v>97</v>
      </c>
      <c r="B100" s="9" t="s">
        <v>90</v>
      </c>
      <c r="C100" s="6" t="s">
        <v>11</v>
      </c>
      <c r="D100" s="7">
        <v>2</v>
      </c>
      <c r="E100" s="7">
        <v>2</v>
      </c>
      <c r="F100" s="7">
        <v>2</v>
      </c>
      <c r="G100" s="7">
        <v>2</v>
      </c>
      <c r="H100" s="7">
        <v>2</v>
      </c>
      <c r="I100" s="7">
        <v>2</v>
      </c>
      <c r="J100" s="7">
        <v>2</v>
      </c>
      <c r="K100" s="12" t="s">
        <v>189</v>
      </c>
    </row>
    <row r="101" spans="1:11">
      <c r="A101" s="4">
        <v>98</v>
      </c>
      <c r="B101" s="5" t="s">
        <v>91</v>
      </c>
      <c r="C101" s="6"/>
      <c r="D101" s="7"/>
      <c r="E101" s="7"/>
      <c r="F101" s="7"/>
      <c r="G101" s="7"/>
      <c r="H101" s="7"/>
      <c r="I101" s="7"/>
      <c r="J101" s="7"/>
      <c r="K101" s="12"/>
    </row>
    <row r="102" spans="1:11" ht="43.2">
      <c r="A102" s="4">
        <v>99</v>
      </c>
      <c r="B102" s="9" t="s">
        <v>92</v>
      </c>
      <c r="C102" s="6" t="s">
        <v>13</v>
      </c>
      <c r="D102" s="11">
        <f t="shared" ref="D102:J102" si="23">IF(D166=0,,D104/(D166*10))</f>
        <v>37.724435645742254</v>
      </c>
      <c r="E102" s="11">
        <f t="shared" si="23"/>
        <v>42.501706272879566</v>
      </c>
      <c r="F102" s="11">
        <f t="shared" si="23"/>
        <v>57.605805624198446</v>
      </c>
      <c r="G102" s="11">
        <f t="shared" si="23"/>
        <v>50.359258792386235</v>
      </c>
      <c r="H102" s="11">
        <f t="shared" si="23"/>
        <v>52.167743969730417</v>
      </c>
      <c r="I102" s="11">
        <f t="shared" si="23"/>
        <v>55.853149506703765</v>
      </c>
      <c r="J102" s="11">
        <f t="shared" si="23"/>
        <v>59.565189913417171</v>
      </c>
      <c r="K102" s="12"/>
    </row>
    <row r="103" spans="1:11">
      <c r="A103" s="4">
        <v>100</v>
      </c>
      <c r="B103" s="9" t="s">
        <v>9</v>
      </c>
      <c r="C103" s="6"/>
      <c r="D103" s="7"/>
      <c r="E103" s="7"/>
      <c r="F103" s="7"/>
      <c r="G103" s="7"/>
      <c r="H103" s="7"/>
      <c r="I103" s="7"/>
      <c r="J103" s="7"/>
      <c r="K103" s="12"/>
    </row>
    <row r="104" spans="1:11" ht="43.2">
      <c r="A104" s="4">
        <v>101</v>
      </c>
      <c r="B104" s="9" t="s">
        <v>93</v>
      </c>
      <c r="C104" s="6" t="s">
        <v>15</v>
      </c>
      <c r="D104" s="7">
        <v>13720</v>
      </c>
      <c r="E104" s="7">
        <v>13700</v>
      </c>
      <c r="F104" s="7">
        <v>18416</v>
      </c>
      <c r="G104" s="7">
        <v>15980</v>
      </c>
      <c r="H104" s="7">
        <v>16545</v>
      </c>
      <c r="I104" s="7">
        <v>17663</v>
      </c>
      <c r="J104" s="7">
        <v>18850</v>
      </c>
      <c r="K104" s="12" t="s">
        <v>199</v>
      </c>
    </row>
    <row r="105" spans="1:11" ht="28.8">
      <c r="A105" s="4">
        <v>102</v>
      </c>
      <c r="B105" s="9" t="s">
        <v>94</v>
      </c>
      <c r="C105" s="6" t="s">
        <v>13</v>
      </c>
      <c r="D105" s="11">
        <f t="shared" ref="D105:E105" si="24">IF(D68=0,,D107/D68*100)</f>
        <v>135.16345347862531</v>
      </c>
      <c r="E105" s="11">
        <f t="shared" si="24"/>
        <v>159.55441302485005</v>
      </c>
      <c r="F105" s="11">
        <f>IF(F68=0,,F107/F68*100)</f>
        <v>161.81581233709818</v>
      </c>
      <c r="G105" s="11">
        <f t="shared" ref="G105:J105" si="25">IF(G68=0,,G107/G68*100)</f>
        <v>177.64893133242384</v>
      </c>
      <c r="H105" s="11">
        <f t="shared" si="25"/>
        <v>180.95238095238096</v>
      </c>
      <c r="I105" s="11">
        <f t="shared" si="25"/>
        <v>182.14285714285714</v>
      </c>
      <c r="J105" s="11">
        <f t="shared" si="25"/>
        <v>183.33333333333331</v>
      </c>
      <c r="K105" s="12"/>
    </row>
    <row r="106" spans="1:11">
      <c r="A106" s="4">
        <v>103</v>
      </c>
      <c r="B106" s="9" t="s">
        <v>9</v>
      </c>
      <c r="C106" s="6"/>
      <c r="D106" s="7"/>
      <c r="E106" s="7"/>
      <c r="F106" s="7"/>
      <c r="G106" s="7"/>
      <c r="H106" s="7"/>
      <c r="I106" s="7"/>
      <c r="J106" s="7"/>
      <c r="K106" s="12"/>
    </row>
    <row r="107" spans="1:11" ht="28.8">
      <c r="A107" s="4">
        <v>104</v>
      </c>
      <c r="B107" s="9" t="s">
        <v>95</v>
      </c>
      <c r="C107" s="6" t="s">
        <v>15</v>
      </c>
      <c r="D107" s="7">
        <v>6450</v>
      </c>
      <c r="E107" s="7">
        <v>7448</v>
      </c>
      <c r="F107" s="7">
        <v>7450</v>
      </c>
      <c r="G107" s="7">
        <v>7813</v>
      </c>
      <c r="H107" s="7">
        <v>7600</v>
      </c>
      <c r="I107" s="7">
        <v>7650</v>
      </c>
      <c r="J107" s="7">
        <v>7700</v>
      </c>
      <c r="K107" s="12"/>
    </row>
    <row r="108" spans="1:11" ht="28.8">
      <c r="A108" s="4">
        <v>105</v>
      </c>
      <c r="B108" s="5" t="s">
        <v>96</v>
      </c>
      <c r="C108" s="6"/>
      <c r="D108" s="7"/>
      <c r="E108" s="7"/>
      <c r="F108" s="7"/>
      <c r="G108" s="7"/>
      <c r="H108" s="7"/>
      <c r="I108" s="7"/>
      <c r="J108" s="7"/>
      <c r="K108" s="12"/>
    </row>
    <row r="109" spans="1:11" ht="28.8">
      <c r="A109" s="4">
        <v>106</v>
      </c>
      <c r="B109" s="9" t="s">
        <v>97</v>
      </c>
      <c r="C109" s="6" t="s">
        <v>98</v>
      </c>
      <c r="D109" s="11">
        <f t="shared" ref="D109:J109" si="26">IF(D166=0,,D112/D166/1000)</f>
        <v>30.099999999999998</v>
      </c>
      <c r="E109" s="11">
        <f t="shared" si="26"/>
        <v>31.004898554321525</v>
      </c>
      <c r="F109" s="11">
        <f t="shared" si="26"/>
        <v>31.404110231787044</v>
      </c>
      <c r="G109" s="11">
        <f>IF(G166=0,,G112/G166/1000)</f>
        <v>31.703012731627378</v>
      </c>
      <c r="H109" s="11">
        <f t="shared" si="26"/>
        <v>31.720006306164276</v>
      </c>
      <c r="I109" s="11">
        <f t="shared" si="26"/>
        <v>31.811282570199847</v>
      </c>
      <c r="J109" s="11">
        <f t="shared" si="26"/>
        <v>31.789167667319724</v>
      </c>
      <c r="K109" s="12"/>
    </row>
    <row r="110" spans="1:11" ht="43.2">
      <c r="A110" s="4">
        <v>107</v>
      </c>
      <c r="B110" s="9" t="s">
        <v>99</v>
      </c>
      <c r="C110" s="6" t="s">
        <v>98</v>
      </c>
      <c r="D110" s="11">
        <f t="shared" ref="D110:J110" si="27">IF(D166=0,,D113/D166/1000)</f>
        <v>0.3778767631774313</v>
      </c>
      <c r="E110" s="11">
        <f t="shared" si="27"/>
        <v>1.1707513805298753</v>
      </c>
      <c r="F110" s="11">
        <f t="shared" si="27"/>
        <v>0.87106259188588941</v>
      </c>
      <c r="G110" s="11">
        <f>IF(G166=0,,G113/G166/1000)</f>
        <v>0.55001260557166265</v>
      </c>
      <c r="H110" s="11">
        <f t="shared" si="27"/>
        <v>7.8196437017184289E-2</v>
      </c>
      <c r="I110" s="11">
        <f t="shared" si="27"/>
        <v>6.3243106501391349E-3</v>
      </c>
      <c r="J110" s="11">
        <f t="shared" si="27"/>
        <v>6.3199140491689313E-3</v>
      </c>
      <c r="K110" s="12"/>
    </row>
    <row r="111" spans="1:11">
      <c r="A111" s="4">
        <v>108</v>
      </c>
      <c r="B111" s="9" t="s">
        <v>9</v>
      </c>
      <c r="C111" s="6"/>
      <c r="D111" s="7"/>
      <c r="E111" s="7"/>
      <c r="F111" s="7"/>
      <c r="G111" s="7"/>
      <c r="H111" s="7"/>
      <c r="I111" s="7"/>
      <c r="J111" s="7"/>
      <c r="K111" s="12"/>
    </row>
    <row r="112" spans="1:11" ht="100.8">
      <c r="A112" s="4">
        <v>109</v>
      </c>
      <c r="B112" s="9" t="s">
        <v>193</v>
      </c>
      <c r="C112" s="6" t="s">
        <v>98</v>
      </c>
      <c r="D112" s="7">
        <v>1094706.8999999999</v>
      </c>
      <c r="E112" s="7">
        <v>999411.9</v>
      </c>
      <c r="F112" s="7">
        <v>1003958</v>
      </c>
      <c r="G112" s="7">
        <v>1006000</v>
      </c>
      <c r="H112" s="7">
        <v>1006000</v>
      </c>
      <c r="I112" s="7">
        <v>1006000</v>
      </c>
      <c r="J112" s="7">
        <v>1006000</v>
      </c>
      <c r="K112" s="17"/>
    </row>
    <row r="113" spans="1:11" ht="72">
      <c r="A113" s="4">
        <v>110</v>
      </c>
      <c r="B113" s="9" t="s">
        <v>100</v>
      </c>
      <c r="C113" s="6" t="s">
        <v>98</v>
      </c>
      <c r="D113" s="7">
        <v>13743</v>
      </c>
      <c r="E113" s="7">
        <v>37738</v>
      </c>
      <c r="F113" s="7">
        <v>27847</v>
      </c>
      <c r="G113" s="7">
        <v>17453</v>
      </c>
      <c r="H113" s="7">
        <v>2480</v>
      </c>
      <c r="I113" s="7">
        <v>200</v>
      </c>
      <c r="J113" s="7">
        <v>200</v>
      </c>
      <c r="K113" s="12"/>
    </row>
    <row r="114" spans="1:11" ht="43.2">
      <c r="A114" s="4">
        <v>111</v>
      </c>
      <c r="B114" s="9" t="s">
        <v>101</v>
      </c>
      <c r="C114" s="6" t="s">
        <v>23</v>
      </c>
      <c r="D114" s="11">
        <f t="shared" ref="D114:J114" si="28">IF(D166=0,,D118/D166*10)</f>
        <v>18.136324892078417</v>
      </c>
      <c r="E114" s="11">
        <f t="shared" si="28"/>
        <v>23.99950362970776</v>
      </c>
      <c r="F114" s="11">
        <f t="shared" si="28"/>
        <v>17.867308955550691</v>
      </c>
      <c r="G114" s="11">
        <f>IF(G166=0,,G118/G166*10)</f>
        <v>12.359763015252742</v>
      </c>
      <c r="H114" s="11">
        <f t="shared" si="28"/>
        <v>13.586630931735773</v>
      </c>
      <c r="I114" s="11">
        <f t="shared" si="28"/>
        <v>13.625727295724769</v>
      </c>
      <c r="J114" s="11">
        <f t="shared" si="28"/>
        <v>13.616254818934463</v>
      </c>
      <c r="K114" s="12"/>
    </row>
    <row r="115" spans="1:11">
      <c r="A115" s="4">
        <v>112</v>
      </c>
      <c r="B115" s="9" t="s">
        <v>102</v>
      </c>
      <c r="C115" s="6"/>
      <c r="D115" s="7"/>
      <c r="E115" s="7"/>
      <c r="F115" s="7"/>
      <c r="G115" s="7"/>
      <c r="H115" s="7"/>
      <c r="I115" s="7"/>
      <c r="J115" s="7"/>
      <c r="K115" s="12"/>
    </row>
    <row r="116" spans="1:11" ht="57.6">
      <c r="A116" s="4">
        <v>113</v>
      </c>
      <c r="B116" s="9" t="s">
        <v>103</v>
      </c>
      <c r="C116" s="6" t="s">
        <v>23</v>
      </c>
      <c r="D116" s="11">
        <f t="shared" ref="D116:J116" si="29">IF(D166=0,,D119/D166*10)</f>
        <v>0.61865874783469432</v>
      </c>
      <c r="E116" s="11">
        <f t="shared" si="29"/>
        <v>0.62666749395048704</v>
      </c>
      <c r="F116" s="11">
        <f t="shared" si="29"/>
        <v>2.8746598267071222</v>
      </c>
      <c r="G116" s="11">
        <f>IF(G166=0,,G119/G166*10)</f>
        <v>3.9770578595739319</v>
      </c>
      <c r="H116" s="11">
        <f t="shared" si="29"/>
        <v>3.3391139839192814</v>
      </c>
      <c r="I116" s="11">
        <f t="shared" si="29"/>
        <v>3.3487224892486722</v>
      </c>
      <c r="J116" s="11">
        <f t="shared" si="29"/>
        <v>3.3463944890349491</v>
      </c>
      <c r="K116" s="12"/>
    </row>
    <row r="117" spans="1:11">
      <c r="A117" s="4">
        <v>114</v>
      </c>
      <c r="B117" s="9" t="s">
        <v>9</v>
      </c>
      <c r="C117" s="6"/>
      <c r="D117" s="7"/>
      <c r="E117" s="7"/>
      <c r="F117" s="7"/>
      <c r="G117" s="7"/>
      <c r="H117" s="7"/>
      <c r="I117" s="7"/>
      <c r="J117" s="7"/>
      <c r="K117" s="12"/>
    </row>
    <row r="118" spans="1:11" ht="28.8">
      <c r="A118" s="4">
        <v>115</v>
      </c>
      <c r="B118" s="9" t="s">
        <v>104</v>
      </c>
      <c r="C118" s="6" t="s">
        <v>23</v>
      </c>
      <c r="D118" s="7">
        <v>65.959999999999994</v>
      </c>
      <c r="E118" s="7">
        <v>77.36</v>
      </c>
      <c r="F118" s="7">
        <v>57.120000000000005</v>
      </c>
      <c r="G118" s="7">
        <v>39.22</v>
      </c>
      <c r="H118" s="7">
        <v>43.09</v>
      </c>
      <c r="I118" s="7">
        <v>43.09</v>
      </c>
      <c r="J118" s="7">
        <v>43.09</v>
      </c>
      <c r="K118" s="12"/>
    </row>
    <row r="119" spans="1:11" ht="74.400000000000006" customHeight="1">
      <c r="A119" s="4">
        <v>116</v>
      </c>
      <c r="B119" s="9" t="s">
        <v>105</v>
      </c>
      <c r="C119" s="6" t="s">
        <v>23</v>
      </c>
      <c r="D119" s="7">
        <v>2.25</v>
      </c>
      <c r="E119" s="7">
        <v>2.02</v>
      </c>
      <c r="F119" s="7">
        <v>9.19</v>
      </c>
      <c r="G119" s="7">
        <v>12.620000000000001</v>
      </c>
      <c r="H119" s="7">
        <v>10.59</v>
      </c>
      <c r="I119" s="7">
        <v>10.59</v>
      </c>
      <c r="J119" s="7">
        <v>10.59</v>
      </c>
      <c r="K119" s="12"/>
    </row>
    <row r="120" spans="1:11" ht="100.8">
      <c r="A120" s="4">
        <v>117</v>
      </c>
      <c r="B120" s="9" t="s">
        <v>192</v>
      </c>
      <c r="C120" s="6"/>
      <c r="D120" s="7"/>
      <c r="E120" s="7"/>
      <c r="F120" s="7"/>
      <c r="G120" s="7"/>
      <c r="H120" s="7"/>
      <c r="I120" s="7"/>
      <c r="J120" s="7"/>
      <c r="K120" s="12"/>
    </row>
    <row r="121" spans="1:11" ht="28.8">
      <c r="A121" s="4">
        <v>118</v>
      </c>
      <c r="B121" s="9" t="s">
        <v>106</v>
      </c>
      <c r="C121" s="6" t="s">
        <v>98</v>
      </c>
      <c r="D121" s="7">
        <v>53500</v>
      </c>
      <c r="E121" s="7">
        <v>0.63</v>
      </c>
      <c r="F121" s="7">
        <v>2232</v>
      </c>
      <c r="G121" s="7">
        <v>0</v>
      </c>
      <c r="H121" s="7">
        <v>0</v>
      </c>
      <c r="I121" s="7">
        <v>0</v>
      </c>
      <c r="J121" s="7">
        <v>0</v>
      </c>
      <c r="K121" s="12" t="s">
        <v>205</v>
      </c>
    </row>
    <row r="122" spans="1:11" ht="28.8">
      <c r="A122" s="4">
        <v>119</v>
      </c>
      <c r="B122" s="9" t="s">
        <v>107</v>
      </c>
      <c r="C122" s="6" t="s">
        <v>98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12"/>
    </row>
    <row r="123" spans="1:11">
      <c r="A123" s="4">
        <v>120</v>
      </c>
      <c r="B123" s="5" t="s">
        <v>108</v>
      </c>
      <c r="C123" s="6"/>
      <c r="D123" s="7"/>
      <c r="E123" s="7"/>
      <c r="F123" s="7"/>
      <c r="G123" s="7"/>
      <c r="H123" s="7"/>
      <c r="I123" s="7"/>
      <c r="J123" s="7"/>
      <c r="K123" s="12"/>
    </row>
    <row r="124" spans="1:11" ht="100.8">
      <c r="A124" s="4">
        <v>121</v>
      </c>
      <c r="B124" s="9" t="s">
        <v>109</v>
      </c>
      <c r="C124" s="6" t="s">
        <v>13</v>
      </c>
      <c r="D124" s="11">
        <f t="shared" ref="D124:J124" si="30">IF(D127=0,,D126/D127*100)</f>
        <v>100</v>
      </c>
      <c r="E124" s="11">
        <f t="shared" si="30"/>
        <v>100</v>
      </c>
      <c r="F124" s="11">
        <f t="shared" si="30"/>
        <v>100</v>
      </c>
      <c r="G124" s="11">
        <f t="shared" si="30"/>
        <v>100</v>
      </c>
      <c r="H124" s="11">
        <f t="shared" si="30"/>
        <v>100</v>
      </c>
      <c r="I124" s="11">
        <f t="shared" si="30"/>
        <v>100</v>
      </c>
      <c r="J124" s="11">
        <f t="shared" si="30"/>
        <v>100</v>
      </c>
      <c r="K124" s="12"/>
    </row>
    <row r="125" spans="1:11">
      <c r="A125" s="4">
        <v>122</v>
      </c>
      <c r="B125" s="9" t="s">
        <v>9</v>
      </c>
      <c r="C125" s="6"/>
      <c r="D125" s="7"/>
      <c r="E125" s="7"/>
      <c r="F125" s="7"/>
      <c r="G125" s="7"/>
      <c r="H125" s="7"/>
      <c r="I125" s="7"/>
      <c r="J125" s="7"/>
      <c r="K125" s="12"/>
    </row>
    <row r="126" spans="1:11" ht="57.6">
      <c r="A126" s="4">
        <v>123</v>
      </c>
      <c r="B126" s="9" t="s">
        <v>110</v>
      </c>
      <c r="C126" s="6" t="s">
        <v>11</v>
      </c>
      <c r="D126" s="7">
        <v>722</v>
      </c>
      <c r="E126" s="7">
        <v>725</v>
      </c>
      <c r="F126" s="7">
        <v>725</v>
      </c>
      <c r="G126" s="7">
        <v>727</v>
      </c>
      <c r="H126" s="7">
        <v>728</v>
      </c>
      <c r="I126" s="7">
        <v>729</v>
      </c>
      <c r="J126" s="7">
        <v>730</v>
      </c>
      <c r="K126" s="12"/>
    </row>
    <row r="127" spans="1:11" ht="43.2">
      <c r="A127" s="4">
        <v>124</v>
      </c>
      <c r="B127" s="9" t="s">
        <v>111</v>
      </c>
      <c r="C127" s="6" t="s">
        <v>11</v>
      </c>
      <c r="D127" s="7">
        <v>722</v>
      </c>
      <c r="E127" s="7">
        <v>725</v>
      </c>
      <c r="F127" s="7">
        <v>725</v>
      </c>
      <c r="G127" s="7">
        <v>727</v>
      </c>
      <c r="H127" s="7">
        <v>728</v>
      </c>
      <c r="I127" s="7">
        <v>729</v>
      </c>
      <c r="J127" s="7">
        <v>730</v>
      </c>
      <c r="K127" s="12"/>
    </row>
    <row r="128" spans="1:11" ht="230.4">
      <c r="A128" s="4">
        <v>125</v>
      </c>
      <c r="B128" s="9" t="s">
        <v>197</v>
      </c>
      <c r="C128" s="6" t="s">
        <v>13</v>
      </c>
      <c r="D128" s="11">
        <f t="shared" ref="D128:J128" si="31">IF(D131=0,,D130/D131*100)</f>
        <v>93.75</v>
      </c>
      <c r="E128" s="11">
        <f t="shared" si="31"/>
        <v>93.75</v>
      </c>
      <c r="F128" s="11">
        <f t="shared" si="31"/>
        <v>93.75</v>
      </c>
      <c r="G128" s="11">
        <f t="shared" si="31"/>
        <v>93.333333333333329</v>
      </c>
      <c r="H128" s="11">
        <f t="shared" si="31"/>
        <v>93.333333333333329</v>
      </c>
      <c r="I128" s="11">
        <f t="shared" si="31"/>
        <v>93.333333333333329</v>
      </c>
      <c r="J128" s="11">
        <f t="shared" si="31"/>
        <v>93.333333333333329</v>
      </c>
      <c r="K128" s="12"/>
    </row>
    <row r="129" spans="1:11">
      <c r="A129" s="4">
        <v>126</v>
      </c>
      <c r="B129" s="9" t="s">
        <v>9</v>
      </c>
      <c r="C129" s="6"/>
      <c r="D129" s="7"/>
      <c r="E129" s="7"/>
      <c r="F129" s="7"/>
      <c r="G129" s="7"/>
      <c r="H129" s="7"/>
      <c r="I129" s="7"/>
      <c r="J129" s="7"/>
      <c r="K129" s="12"/>
    </row>
    <row r="130" spans="1:11" ht="172.8">
      <c r="A130" s="4">
        <v>127</v>
      </c>
      <c r="B130" s="9" t="s">
        <v>198</v>
      </c>
      <c r="C130" s="6" t="s">
        <v>11</v>
      </c>
      <c r="D130" s="7">
        <v>15</v>
      </c>
      <c r="E130" s="7">
        <v>15</v>
      </c>
      <c r="F130" s="7">
        <v>15</v>
      </c>
      <c r="G130" s="7">
        <v>14</v>
      </c>
      <c r="H130" s="7">
        <v>14</v>
      </c>
      <c r="I130" s="7">
        <v>14</v>
      </c>
      <c r="J130" s="7">
        <v>14</v>
      </c>
      <c r="K130" s="12"/>
    </row>
    <row r="131" spans="1:11" ht="57.6">
      <c r="A131" s="4">
        <v>128</v>
      </c>
      <c r="B131" s="9" t="s">
        <v>112</v>
      </c>
      <c r="C131" s="6" t="s">
        <v>11</v>
      </c>
      <c r="D131" s="7">
        <v>16</v>
      </c>
      <c r="E131" s="7">
        <v>16</v>
      </c>
      <c r="F131" s="7">
        <v>16</v>
      </c>
      <c r="G131" s="7">
        <v>15</v>
      </c>
      <c r="H131" s="7">
        <v>15</v>
      </c>
      <c r="I131" s="7">
        <v>15</v>
      </c>
      <c r="J131" s="7">
        <v>15</v>
      </c>
      <c r="K131" s="12"/>
    </row>
    <row r="132" spans="1:11" ht="57.6">
      <c r="A132" s="4">
        <v>129</v>
      </c>
      <c r="B132" s="9" t="s">
        <v>113</v>
      </c>
      <c r="C132" s="6" t="s">
        <v>13</v>
      </c>
      <c r="D132" s="11">
        <f t="shared" ref="D132:J132" si="32">IF(D135=0,,D134/D135*100)</f>
        <v>99.220272904483437</v>
      </c>
      <c r="E132" s="11">
        <f t="shared" si="32"/>
        <v>99.220272904483437</v>
      </c>
      <c r="F132" s="11">
        <f t="shared" si="32"/>
        <v>99.227799227799224</v>
      </c>
      <c r="G132" s="11">
        <f t="shared" si="32"/>
        <v>99.227799227799224</v>
      </c>
      <c r="H132" s="11">
        <f t="shared" si="32"/>
        <v>99.227799227799224</v>
      </c>
      <c r="I132" s="11">
        <f t="shared" si="32"/>
        <v>99.227799227799224</v>
      </c>
      <c r="J132" s="11">
        <f t="shared" si="32"/>
        <v>99.227799227799224</v>
      </c>
      <c r="K132" s="12"/>
    </row>
    <row r="133" spans="1:11">
      <c r="A133" s="4">
        <v>130</v>
      </c>
      <c r="B133" s="9" t="s">
        <v>9</v>
      </c>
      <c r="C133" s="6"/>
      <c r="D133" s="7"/>
      <c r="E133" s="7"/>
      <c r="F133" s="7"/>
      <c r="G133" s="7"/>
      <c r="H133" s="7"/>
      <c r="I133" s="7"/>
      <c r="J133" s="7"/>
      <c r="K133" s="12"/>
    </row>
    <row r="134" spans="1:11" ht="115.2">
      <c r="A134" s="4">
        <v>131</v>
      </c>
      <c r="B134" s="9" t="s">
        <v>191</v>
      </c>
      <c r="C134" s="6" t="s">
        <v>11</v>
      </c>
      <c r="D134" s="7">
        <v>509</v>
      </c>
      <c r="E134" s="7">
        <v>509</v>
      </c>
      <c r="F134" s="7">
        <v>514</v>
      </c>
      <c r="G134" s="7">
        <v>514</v>
      </c>
      <c r="H134" s="7">
        <v>514</v>
      </c>
      <c r="I134" s="7">
        <v>514</v>
      </c>
      <c r="J134" s="7">
        <v>514</v>
      </c>
      <c r="K134" s="12"/>
    </row>
    <row r="135" spans="1:11" ht="28.8">
      <c r="A135" s="4">
        <v>132</v>
      </c>
      <c r="B135" s="9" t="s">
        <v>114</v>
      </c>
      <c r="C135" s="6" t="s">
        <v>11</v>
      </c>
      <c r="D135" s="7">
        <v>513</v>
      </c>
      <c r="E135" s="7">
        <v>513</v>
      </c>
      <c r="F135" s="7">
        <v>518</v>
      </c>
      <c r="G135" s="7">
        <v>518</v>
      </c>
      <c r="H135" s="7">
        <v>518</v>
      </c>
      <c r="I135" s="7">
        <v>518</v>
      </c>
      <c r="J135" s="7">
        <v>518</v>
      </c>
      <c r="K135" s="12"/>
    </row>
    <row r="136" spans="1:11" ht="72">
      <c r="A136" s="4">
        <v>133</v>
      </c>
      <c r="B136" s="9" t="s">
        <v>115</v>
      </c>
      <c r="C136" s="6" t="s">
        <v>13</v>
      </c>
      <c r="D136" s="11">
        <f t="shared" ref="D136:J136" si="33">IF(D139=0,,D138/D139*100)</f>
        <v>18.459657701711489</v>
      </c>
      <c r="E136" s="11">
        <f t="shared" si="33"/>
        <v>10.130718954248366</v>
      </c>
      <c r="F136" s="11">
        <f t="shared" si="33"/>
        <v>12.762762762762764</v>
      </c>
      <c r="G136" s="11">
        <f>IF(G139=0,,G138/G139*100)</f>
        <v>25.563909774436087</v>
      </c>
      <c r="H136" s="11">
        <f>IF(H139=0,,H138/H139*100)</f>
        <v>14.285714285714285</v>
      </c>
      <c r="I136" s="11">
        <f t="shared" si="33"/>
        <v>16.46586345381526</v>
      </c>
      <c r="J136" s="11">
        <f t="shared" si="33"/>
        <v>16.46586345381526</v>
      </c>
      <c r="K136" s="12"/>
    </row>
    <row r="137" spans="1:11">
      <c r="A137" s="4">
        <v>134</v>
      </c>
      <c r="B137" s="9" t="s">
        <v>9</v>
      </c>
      <c r="C137" s="6"/>
      <c r="D137" s="7"/>
      <c r="E137" s="7"/>
      <c r="F137" s="7"/>
      <c r="G137" s="7"/>
      <c r="H137" s="7"/>
      <c r="I137" s="7"/>
      <c r="J137" s="7"/>
      <c r="K137" s="12"/>
    </row>
    <row r="138" spans="1:11" ht="57.6">
      <c r="A138" s="4">
        <v>135</v>
      </c>
      <c r="B138" s="9" t="s">
        <v>116</v>
      </c>
      <c r="C138" s="6" t="s">
        <v>15</v>
      </c>
      <c r="D138" s="7">
        <v>151</v>
      </c>
      <c r="E138" s="7">
        <v>62</v>
      </c>
      <c r="F138" s="7">
        <v>85</v>
      </c>
      <c r="G138" s="7">
        <v>68</v>
      </c>
      <c r="H138" s="7">
        <v>35</v>
      </c>
      <c r="I138" s="7">
        <v>41</v>
      </c>
      <c r="J138" s="7">
        <v>41</v>
      </c>
      <c r="K138" s="12"/>
    </row>
    <row r="139" spans="1:11" ht="43.2">
      <c r="A139" s="4">
        <v>136</v>
      </c>
      <c r="B139" s="9" t="s">
        <v>117</v>
      </c>
      <c r="C139" s="6" t="s">
        <v>15</v>
      </c>
      <c r="D139" s="7">
        <v>818</v>
      </c>
      <c r="E139" s="7">
        <v>612</v>
      </c>
      <c r="F139" s="7">
        <v>666</v>
      </c>
      <c r="G139" s="7">
        <v>266</v>
      </c>
      <c r="H139" s="7">
        <v>245</v>
      </c>
      <c r="I139" s="7">
        <v>249</v>
      </c>
      <c r="J139" s="7">
        <v>249</v>
      </c>
      <c r="K139" s="12"/>
    </row>
    <row r="140" spans="1:11">
      <c r="A140" s="4">
        <v>137</v>
      </c>
      <c r="B140" s="5" t="s">
        <v>118</v>
      </c>
      <c r="C140" s="6"/>
      <c r="D140" s="7"/>
      <c r="E140" s="7"/>
      <c r="F140" s="7"/>
      <c r="G140" s="7"/>
      <c r="H140" s="7"/>
      <c r="I140" s="7"/>
      <c r="J140" s="7"/>
      <c r="K140" s="12"/>
    </row>
    <row r="141" spans="1:11" ht="100.8">
      <c r="A141" s="4">
        <v>138</v>
      </c>
      <c r="B141" s="9" t="s">
        <v>119</v>
      </c>
      <c r="C141" s="6" t="s">
        <v>13</v>
      </c>
      <c r="D141" s="11">
        <f t="shared" ref="D141:J141" si="34">IF(D144=0,,D143/D144*100)</f>
        <v>93.422476363533761</v>
      </c>
      <c r="E141" s="11">
        <f t="shared" si="34"/>
        <v>92.850183463630927</v>
      </c>
      <c r="F141" s="11">
        <f t="shared" si="34"/>
        <v>90.214867724774166</v>
      </c>
      <c r="G141" s="11">
        <f t="shared" si="34"/>
        <v>91.973017761048681</v>
      </c>
      <c r="H141" s="11">
        <f t="shared" si="34"/>
        <v>99.760982505269794</v>
      </c>
      <c r="I141" s="11">
        <f t="shared" si="34"/>
        <v>100</v>
      </c>
      <c r="J141" s="11">
        <f t="shared" si="34"/>
        <v>100</v>
      </c>
      <c r="K141" s="12"/>
    </row>
    <row r="142" spans="1:11">
      <c r="A142" s="4">
        <v>139</v>
      </c>
      <c r="B142" s="9" t="s">
        <v>9</v>
      </c>
      <c r="C142" s="6"/>
      <c r="D142" s="7"/>
      <c r="E142" s="7"/>
      <c r="F142" s="7"/>
      <c r="G142" s="7"/>
      <c r="H142" s="7"/>
      <c r="I142" s="7"/>
      <c r="J142" s="7"/>
      <c r="K142" s="12"/>
    </row>
    <row r="143" spans="1:11" ht="100.8">
      <c r="A143" s="4">
        <v>140</v>
      </c>
      <c r="B143" s="9" t="s">
        <v>120</v>
      </c>
      <c r="C143" s="6" t="s">
        <v>121</v>
      </c>
      <c r="D143" s="7">
        <v>3327438.15</v>
      </c>
      <c r="E143" s="7">
        <v>2546512.4</v>
      </c>
      <c r="F143" s="7">
        <v>3214273.01</v>
      </c>
      <c r="G143" s="7">
        <v>3293500.67</v>
      </c>
      <c r="H143" s="7">
        <v>3192889.93</v>
      </c>
      <c r="I143" s="7">
        <v>2947463.23</v>
      </c>
      <c r="J143" s="7">
        <v>3044917.73</v>
      </c>
      <c r="K143" s="12"/>
    </row>
    <row r="144" spans="1:11" ht="43.2">
      <c r="A144" s="4">
        <v>141</v>
      </c>
      <c r="B144" s="9" t="s">
        <v>122</v>
      </c>
      <c r="C144" s="6" t="s">
        <v>121</v>
      </c>
      <c r="D144" s="7">
        <v>3561710.5</v>
      </c>
      <c r="E144" s="7">
        <v>2742603.52</v>
      </c>
      <c r="F144" s="7">
        <v>3562908.3</v>
      </c>
      <c r="G144" s="7">
        <v>3580942.27</v>
      </c>
      <c r="H144" s="7">
        <v>3200539.78</v>
      </c>
      <c r="I144" s="7">
        <v>2947463.23</v>
      </c>
      <c r="J144" s="7">
        <v>3044917.73</v>
      </c>
      <c r="K144" s="12"/>
    </row>
    <row r="145" spans="1:11" ht="86.4">
      <c r="A145" s="4">
        <v>142</v>
      </c>
      <c r="B145" s="9" t="s">
        <v>123</v>
      </c>
      <c r="C145" s="6" t="s">
        <v>13</v>
      </c>
      <c r="D145" s="11">
        <f t="shared" ref="D145:J145" si="35">IF(D148=0,,D147/D148*100)</f>
        <v>0</v>
      </c>
      <c r="E145" s="11">
        <f t="shared" si="35"/>
        <v>0</v>
      </c>
      <c r="F145" s="11">
        <f t="shared" si="35"/>
        <v>0</v>
      </c>
      <c r="G145" s="11">
        <f t="shared" si="35"/>
        <v>0</v>
      </c>
      <c r="H145" s="11">
        <f t="shared" si="35"/>
        <v>0</v>
      </c>
      <c r="I145" s="11">
        <f t="shared" si="35"/>
        <v>0</v>
      </c>
      <c r="J145" s="11">
        <f t="shared" si="35"/>
        <v>0</v>
      </c>
      <c r="K145" s="12"/>
    </row>
    <row r="146" spans="1:11">
      <c r="A146" s="4">
        <v>143</v>
      </c>
      <c r="B146" s="9" t="s">
        <v>9</v>
      </c>
      <c r="C146" s="6"/>
      <c r="D146" s="7"/>
      <c r="E146" s="7"/>
      <c r="F146" s="7"/>
      <c r="G146" s="7"/>
      <c r="H146" s="7"/>
      <c r="I146" s="7"/>
      <c r="J146" s="7"/>
      <c r="K146" s="12"/>
    </row>
    <row r="147" spans="1:11" ht="57.6">
      <c r="A147" s="4">
        <v>144</v>
      </c>
      <c r="B147" s="9" t="s">
        <v>124</v>
      </c>
      <c r="C147" s="6" t="s">
        <v>121</v>
      </c>
      <c r="D147" s="7">
        <v>0</v>
      </c>
      <c r="E147" s="7">
        <v>0</v>
      </c>
      <c r="F147" s="7">
        <v>0</v>
      </c>
      <c r="G147" s="7">
        <v>0</v>
      </c>
      <c r="H147" s="7">
        <v>0</v>
      </c>
      <c r="I147" s="7">
        <v>0</v>
      </c>
      <c r="J147" s="7">
        <v>0</v>
      </c>
      <c r="K147" s="12"/>
    </row>
    <row r="148" spans="1:11" ht="43.2">
      <c r="A148" s="4">
        <v>145</v>
      </c>
      <c r="B148" s="9" t="s">
        <v>125</v>
      </c>
      <c r="C148" s="6" t="s">
        <v>121</v>
      </c>
      <c r="D148" s="7">
        <v>6679717.2699999996</v>
      </c>
      <c r="E148" s="7">
        <v>7498612.3799999999</v>
      </c>
      <c r="F148" s="7">
        <v>7666038.3899999997</v>
      </c>
      <c r="G148" s="7">
        <v>8571007.5899999999</v>
      </c>
      <c r="H148" s="7">
        <v>9390166.6300000008</v>
      </c>
      <c r="I148" s="7">
        <v>9390166.6300000008</v>
      </c>
      <c r="J148" s="7">
        <v>9390166.6300000008</v>
      </c>
      <c r="K148" s="12"/>
    </row>
    <row r="149" spans="1:11" ht="259.2">
      <c r="A149" s="4">
        <v>146</v>
      </c>
      <c r="B149" s="9" t="s">
        <v>126</v>
      </c>
      <c r="C149" s="6" t="s">
        <v>121</v>
      </c>
      <c r="D149" s="7">
        <v>4133.41</v>
      </c>
      <c r="E149" s="7">
        <v>153658.94</v>
      </c>
      <c r="F149" s="7">
        <v>251277.14</v>
      </c>
      <c r="G149" s="7">
        <v>336614.86</v>
      </c>
      <c r="H149" s="7">
        <v>141192.06</v>
      </c>
      <c r="I149" s="7">
        <f>G149/F149*100</f>
        <v>133.96159316362801</v>
      </c>
      <c r="J149" s="18"/>
      <c r="K149" s="12" t="s">
        <v>206</v>
      </c>
    </row>
    <row r="150" spans="1:11" ht="86.4">
      <c r="A150" s="4">
        <v>147</v>
      </c>
      <c r="B150" s="9" t="s">
        <v>127</v>
      </c>
      <c r="C150" s="6" t="s">
        <v>13</v>
      </c>
      <c r="D150" s="11">
        <f t="shared" ref="D150:J150" si="36">IF(D153=0,,D152/D153*100)</f>
        <v>0</v>
      </c>
      <c r="E150" s="11">
        <f t="shared" si="36"/>
        <v>0</v>
      </c>
      <c r="F150" s="11">
        <f t="shared" si="36"/>
        <v>0</v>
      </c>
      <c r="G150" s="11">
        <f t="shared" si="36"/>
        <v>0</v>
      </c>
      <c r="H150" s="11">
        <f t="shared" si="36"/>
        <v>0</v>
      </c>
      <c r="I150" s="11">
        <f t="shared" si="36"/>
        <v>0</v>
      </c>
      <c r="J150" s="11">
        <f t="shared" si="36"/>
        <v>0</v>
      </c>
      <c r="K150" s="12"/>
    </row>
    <row r="151" spans="1:11">
      <c r="A151" s="4">
        <v>148</v>
      </c>
      <c r="B151" s="9" t="s">
        <v>9</v>
      </c>
      <c r="C151" s="6"/>
      <c r="D151" s="7"/>
      <c r="E151" s="7"/>
      <c r="F151" s="7"/>
      <c r="G151" s="7"/>
      <c r="H151" s="7"/>
      <c r="I151" s="7"/>
      <c r="J151" s="7"/>
      <c r="K151" s="12"/>
    </row>
    <row r="152" spans="1:11" ht="57.6">
      <c r="A152" s="4">
        <v>149</v>
      </c>
      <c r="B152" s="9" t="s">
        <v>128</v>
      </c>
      <c r="C152" s="6" t="s">
        <v>19</v>
      </c>
      <c r="D152" s="7">
        <v>0</v>
      </c>
      <c r="E152" s="7">
        <v>0</v>
      </c>
      <c r="F152" s="7">
        <v>0</v>
      </c>
      <c r="G152" s="7">
        <v>0</v>
      </c>
      <c r="H152" s="7">
        <v>0</v>
      </c>
      <c r="I152" s="7">
        <v>0</v>
      </c>
      <c r="J152" s="7">
        <v>0</v>
      </c>
      <c r="K152" s="12"/>
    </row>
    <row r="153" spans="1:11" ht="43.2">
      <c r="A153" s="4">
        <v>150</v>
      </c>
      <c r="B153" s="9" t="s">
        <v>129</v>
      </c>
      <c r="C153" s="6" t="s">
        <v>19</v>
      </c>
      <c r="D153" s="7">
        <v>2209040491.6799998</v>
      </c>
      <c r="E153" s="7">
        <v>2449966564.0599999</v>
      </c>
      <c r="F153" s="7">
        <v>2635017442.5100002</v>
      </c>
      <c r="G153" s="7">
        <v>2981895681.29</v>
      </c>
      <c r="H153" s="7">
        <v>3062237810.4200001</v>
      </c>
      <c r="I153" s="7">
        <v>3045488703.6900001</v>
      </c>
      <c r="J153" s="7">
        <v>3045188703.6900001</v>
      </c>
      <c r="K153" s="19"/>
    </row>
    <row r="154" spans="1:11" ht="57.6">
      <c r="A154" s="4">
        <v>151</v>
      </c>
      <c r="B154" s="9" t="s">
        <v>130</v>
      </c>
      <c r="C154" s="6" t="s">
        <v>19</v>
      </c>
      <c r="D154" s="11">
        <f t="shared" ref="D154:J154" si="37">IF(D166=0,,D156/D166)</f>
        <v>4981.8086832192248</v>
      </c>
      <c r="E154" s="11">
        <f t="shared" si="37"/>
        <v>5625.0735248495375</v>
      </c>
      <c r="F154" s="11">
        <f>IF(F166=0,,F156/F166)</f>
        <v>5812.0998467265154</v>
      </c>
      <c r="G154" s="11">
        <f>IF(G166=0,,G156/G166)</f>
        <v>4685.5313248455814</v>
      </c>
      <c r="H154" s="11">
        <f t="shared" si="37"/>
        <v>5000.6246255714959</v>
      </c>
      <c r="I154" s="11">
        <f t="shared" si="37"/>
        <v>4910.4537692891481</v>
      </c>
      <c r="J154" s="11">
        <f t="shared" si="37"/>
        <v>4923.0291348037663</v>
      </c>
      <c r="K154" s="17">
        <f>G154-F154</f>
        <v>-1126.568521880934</v>
      </c>
    </row>
    <row r="155" spans="1:11">
      <c r="A155" s="4">
        <v>152</v>
      </c>
      <c r="B155" s="9" t="s">
        <v>9</v>
      </c>
      <c r="C155" s="6"/>
      <c r="D155" s="7"/>
      <c r="E155" s="7"/>
      <c r="F155" s="7"/>
      <c r="G155" s="7"/>
      <c r="H155" s="7"/>
      <c r="I155" s="7"/>
      <c r="J155" s="7"/>
      <c r="K155" s="12"/>
    </row>
    <row r="156" spans="1:11" ht="43.2">
      <c r="A156" s="4">
        <v>153</v>
      </c>
      <c r="B156" s="9" t="s">
        <v>131</v>
      </c>
      <c r="C156" s="6" t="s">
        <v>121</v>
      </c>
      <c r="D156" s="7">
        <v>181183.4</v>
      </c>
      <c r="E156" s="7">
        <v>181318.62</v>
      </c>
      <c r="F156" s="7">
        <v>185807.02</v>
      </c>
      <c r="G156" s="7">
        <v>148681.28</v>
      </c>
      <c r="H156" s="7">
        <v>158594.81</v>
      </c>
      <c r="I156" s="7">
        <v>155288.19</v>
      </c>
      <c r="J156" s="7">
        <v>155794.18</v>
      </c>
      <c r="K156" s="12"/>
    </row>
    <row r="157" spans="1:11" ht="72">
      <c r="A157" s="4">
        <v>154</v>
      </c>
      <c r="B157" s="9" t="s">
        <v>132</v>
      </c>
      <c r="C157" s="6" t="s">
        <v>133</v>
      </c>
      <c r="D157" s="15" t="s">
        <v>186</v>
      </c>
      <c r="E157" s="15" t="s">
        <v>186</v>
      </c>
      <c r="F157" s="15" t="s">
        <v>186</v>
      </c>
      <c r="G157" s="15" t="s">
        <v>186</v>
      </c>
      <c r="H157" s="15" t="s">
        <v>186</v>
      </c>
      <c r="I157" s="15" t="s">
        <v>186</v>
      </c>
      <c r="J157" s="15" t="s">
        <v>186</v>
      </c>
      <c r="K157" s="12"/>
    </row>
    <row r="158" spans="1:11" ht="72">
      <c r="A158" s="4">
        <v>155</v>
      </c>
      <c r="B158" s="9" t="s">
        <v>134</v>
      </c>
      <c r="C158" s="6" t="s">
        <v>135</v>
      </c>
      <c r="D158" s="7">
        <v>43</v>
      </c>
      <c r="E158" s="7">
        <v>49</v>
      </c>
      <c r="F158" s="7"/>
      <c r="G158" s="7"/>
      <c r="H158" s="7"/>
      <c r="I158" s="7"/>
      <c r="J158" s="7"/>
      <c r="K158" s="12"/>
    </row>
    <row r="159" spans="1:11">
      <c r="A159" s="4">
        <v>156</v>
      </c>
      <c r="B159" s="9" t="s">
        <v>9</v>
      </c>
      <c r="C159" s="6"/>
      <c r="D159" s="7"/>
      <c r="E159" s="7"/>
      <c r="F159" s="7"/>
      <c r="G159" s="7"/>
      <c r="H159" s="7"/>
      <c r="I159" s="7"/>
      <c r="J159" s="7"/>
      <c r="K159" s="12"/>
    </row>
    <row r="160" spans="1:11" ht="28.8">
      <c r="A160" s="4">
        <v>157</v>
      </c>
      <c r="B160" s="9" t="s">
        <v>136</v>
      </c>
      <c r="C160" s="6" t="s">
        <v>135</v>
      </c>
      <c r="D160" s="7"/>
      <c r="E160" s="7"/>
      <c r="F160" s="7"/>
      <c r="G160" s="7"/>
      <c r="H160" s="7"/>
      <c r="I160" s="7"/>
      <c r="J160" s="7"/>
      <c r="K160" s="12"/>
    </row>
    <row r="161" spans="1:11" ht="28.8">
      <c r="A161" s="4">
        <v>158</v>
      </c>
      <c r="B161" s="9" t="s">
        <v>137</v>
      </c>
      <c r="C161" s="6" t="s">
        <v>135</v>
      </c>
      <c r="D161" s="7"/>
      <c r="E161" s="7"/>
      <c r="F161" s="7"/>
      <c r="G161" s="7"/>
      <c r="H161" s="7"/>
      <c r="I161" s="7"/>
      <c r="J161" s="7"/>
      <c r="K161" s="12"/>
    </row>
    <row r="162" spans="1:11" ht="28.8">
      <c r="A162" s="4">
        <v>159</v>
      </c>
      <c r="B162" s="9" t="s">
        <v>138</v>
      </c>
      <c r="C162" s="6" t="s">
        <v>135</v>
      </c>
      <c r="D162" s="7"/>
      <c r="E162" s="7"/>
      <c r="F162" s="7"/>
      <c r="G162" s="7"/>
      <c r="H162" s="7"/>
      <c r="I162" s="7"/>
      <c r="J162" s="7"/>
      <c r="K162" s="12"/>
    </row>
    <row r="163" spans="1:11" ht="28.8">
      <c r="A163" s="4">
        <v>160</v>
      </c>
      <c r="B163" s="9" t="s">
        <v>139</v>
      </c>
      <c r="C163" s="6" t="s">
        <v>135</v>
      </c>
      <c r="D163" s="7"/>
      <c r="E163" s="7"/>
      <c r="F163" s="7"/>
      <c r="G163" s="7"/>
      <c r="H163" s="7"/>
      <c r="I163" s="7"/>
      <c r="J163" s="7"/>
      <c r="K163" s="12"/>
    </row>
    <row r="164" spans="1:11" ht="57.6">
      <c r="A164" s="4">
        <v>161</v>
      </c>
      <c r="B164" s="9" t="s">
        <v>140</v>
      </c>
      <c r="C164" s="6" t="s">
        <v>135</v>
      </c>
      <c r="D164" s="7"/>
      <c r="E164" s="7"/>
      <c r="F164" s="7"/>
      <c r="G164" s="7"/>
      <c r="H164" s="7"/>
      <c r="I164" s="7"/>
      <c r="J164" s="7"/>
      <c r="K164" s="12"/>
    </row>
    <row r="165" spans="1:11" ht="43.2">
      <c r="A165" s="4">
        <v>162</v>
      </c>
      <c r="B165" s="9" t="s">
        <v>141</v>
      </c>
      <c r="C165" s="6" t="s">
        <v>135</v>
      </c>
      <c r="D165" s="7"/>
      <c r="E165" s="7"/>
      <c r="F165" s="7"/>
      <c r="G165" s="7"/>
      <c r="H165" s="7"/>
      <c r="I165" s="7"/>
      <c r="J165" s="7"/>
      <c r="K165" s="12"/>
    </row>
    <row r="166" spans="1:11" ht="28.8">
      <c r="A166" s="4">
        <v>163</v>
      </c>
      <c r="B166" s="9" t="s">
        <v>142</v>
      </c>
      <c r="C166" s="6" t="s">
        <v>143</v>
      </c>
      <c r="D166" s="7">
        <v>36.369</v>
      </c>
      <c r="E166" s="7">
        <v>32.234000000000002</v>
      </c>
      <c r="F166" s="7">
        <v>31.969000000000001</v>
      </c>
      <c r="G166" s="7">
        <v>31.731999999999999</v>
      </c>
      <c r="H166" s="7">
        <v>31.715</v>
      </c>
      <c r="I166" s="7">
        <v>31.623999999999999</v>
      </c>
      <c r="J166" s="7">
        <v>31.646000000000001</v>
      </c>
      <c r="K166" s="12"/>
    </row>
    <row r="167" spans="1:11" ht="28.8">
      <c r="A167" s="4">
        <v>164</v>
      </c>
      <c r="B167" s="5" t="s">
        <v>144</v>
      </c>
      <c r="C167" s="6"/>
      <c r="D167" s="7"/>
      <c r="E167" s="7"/>
      <c r="F167" s="7"/>
      <c r="G167" s="7"/>
      <c r="H167" s="7"/>
      <c r="I167" s="7"/>
      <c r="J167" s="7"/>
      <c r="K167" s="12"/>
    </row>
    <row r="168" spans="1:11" ht="43.2">
      <c r="A168" s="4">
        <v>165</v>
      </c>
      <c r="B168" s="9" t="s">
        <v>145</v>
      </c>
      <c r="C168" s="6"/>
      <c r="D168" s="7"/>
      <c r="E168" s="7"/>
      <c r="F168" s="7"/>
      <c r="G168" s="7"/>
      <c r="H168" s="7"/>
      <c r="I168" s="7"/>
      <c r="J168" s="7"/>
      <c r="K168" s="12"/>
    </row>
    <row r="169" spans="1:11" ht="43.2">
      <c r="A169" s="4">
        <v>166</v>
      </c>
      <c r="B169" s="9" t="s">
        <v>146</v>
      </c>
      <c r="C169" s="6" t="s">
        <v>147</v>
      </c>
      <c r="D169" s="11">
        <f t="shared" ref="D169:J169" si="38">IF(D182=0,,D176/D182)</f>
        <v>868.37011227255141</v>
      </c>
      <c r="E169" s="11">
        <f t="shared" si="38"/>
        <v>882.69454123112666</v>
      </c>
      <c r="F169" s="11">
        <f t="shared" si="38"/>
        <v>1088.0758807588077</v>
      </c>
      <c r="G169" s="11">
        <f t="shared" si="38"/>
        <v>1010.7438016528927</v>
      </c>
      <c r="H169" s="11">
        <f t="shared" si="38"/>
        <v>975.68851890391954</v>
      </c>
      <c r="I169" s="11">
        <f t="shared" si="38"/>
        <v>965.64366632337794</v>
      </c>
      <c r="J169" s="11">
        <f t="shared" si="38"/>
        <v>955.80360176690442</v>
      </c>
      <c r="K169" s="12"/>
    </row>
    <row r="170" spans="1:11" ht="43.2">
      <c r="A170" s="4">
        <v>167</v>
      </c>
      <c r="B170" s="9" t="s">
        <v>148</v>
      </c>
      <c r="C170" s="6" t="s">
        <v>149</v>
      </c>
      <c r="D170" s="11">
        <f t="shared" ref="D170:J170" si="39">IF(D181=0,,D177/D181)</f>
        <v>0.42717153094235921</v>
      </c>
      <c r="E170" s="11">
        <f t="shared" si="39"/>
        <v>0.42787073433749606</v>
      </c>
      <c r="F170" s="11">
        <f t="shared" si="39"/>
        <v>0.49858515012265486</v>
      </c>
      <c r="G170" s="11">
        <f t="shared" si="39"/>
        <v>0.50178757246150651</v>
      </c>
      <c r="H170" s="11">
        <f t="shared" si="39"/>
        <v>0.50726414389372165</v>
      </c>
      <c r="I170" s="11">
        <f t="shared" si="39"/>
        <v>0.51262411672491526</v>
      </c>
      <c r="J170" s="11">
        <f t="shared" si="39"/>
        <v>0.51807099056512995</v>
      </c>
      <c r="K170" s="12"/>
    </row>
    <row r="171" spans="1:11" ht="43.2">
      <c r="A171" s="4">
        <v>168</v>
      </c>
      <c r="B171" s="9" t="s">
        <v>150</v>
      </c>
      <c r="C171" s="6" t="s">
        <v>151</v>
      </c>
      <c r="D171" s="11">
        <f t="shared" ref="D171:J171" si="40">IF(D183=0,,D178/D183)</f>
        <v>24.965544398503642</v>
      </c>
      <c r="E171" s="11">
        <f t="shared" si="40"/>
        <v>25.004922228785194</v>
      </c>
      <c r="F171" s="11">
        <f t="shared" si="40"/>
        <v>25.472440944881892</v>
      </c>
      <c r="G171" s="11">
        <f t="shared" si="40"/>
        <v>23.744525547445257</v>
      </c>
      <c r="H171" s="11">
        <f t="shared" si="40"/>
        <v>22.961267605633804</v>
      </c>
      <c r="I171" s="11">
        <f t="shared" si="40"/>
        <v>22.773519163763069</v>
      </c>
      <c r="J171" s="11">
        <f t="shared" si="40"/>
        <v>22.589655172413792</v>
      </c>
      <c r="K171" s="12"/>
    </row>
    <row r="172" spans="1:11" ht="43.2">
      <c r="A172" s="4">
        <v>169</v>
      </c>
      <c r="B172" s="9" t="s">
        <v>152</v>
      </c>
      <c r="C172" s="6" t="s">
        <v>151</v>
      </c>
      <c r="D172" s="11">
        <f t="shared" ref="D172:J172" si="41">IF(D184=0,,D179/D184)</f>
        <v>35.059159850710714</v>
      </c>
      <c r="E172" s="11">
        <f t="shared" si="41"/>
        <v>35.138569046295558</v>
      </c>
      <c r="F172" s="11">
        <f t="shared" si="41"/>
        <v>36.165144898769348</v>
      </c>
      <c r="G172" s="11">
        <f t="shared" si="41"/>
        <v>33.681500551673409</v>
      </c>
      <c r="H172" s="11">
        <f t="shared" si="41"/>
        <v>32.557644554806664</v>
      </c>
      <c r="I172" s="11">
        <f t="shared" si="41"/>
        <v>32.285012285012279</v>
      </c>
      <c r="J172" s="11">
        <f t="shared" si="41"/>
        <v>32.018061827023267</v>
      </c>
      <c r="K172" s="12"/>
    </row>
    <row r="173" spans="1:11" ht="43.2">
      <c r="A173" s="4">
        <v>170</v>
      </c>
      <c r="B173" s="9" t="s">
        <v>153</v>
      </c>
      <c r="C173" s="6" t="s">
        <v>151</v>
      </c>
      <c r="D173" s="11">
        <f t="shared" ref="D173:J173" si="42">IF(D185=0,,D180/D185)</f>
        <v>0</v>
      </c>
      <c r="E173" s="11">
        <f t="shared" si="42"/>
        <v>0</v>
      </c>
      <c r="F173" s="11">
        <f t="shared" si="42"/>
        <v>0</v>
      </c>
      <c r="G173" s="11">
        <f t="shared" si="42"/>
        <v>0</v>
      </c>
      <c r="H173" s="11">
        <f t="shared" si="42"/>
        <v>0</v>
      </c>
      <c r="I173" s="11">
        <f t="shared" si="42"/>
        <v>0</v>
      </c>
      <c r="J173" s="11">
        <f t="shared" si="42"/>
        <v>0</v>
      </c>
      <c r="K173" s="12"/>
    </row>
    <row r="174" spans="1:11">
      <c r="A174" s="4">
        <v>171</v>
      </c>
      <c r="B174" s="9" t="s">
        <v>9</v>
      </c>
      <c r="C174" s="6"/>
      <c r="D174" s="7"/>
      <c r="E174" s="7"/>
      <c r="F174" s="7"/>
      <c r="G174" s="7"/>
      <c r="H174" s="7"/>
      <c r="I174" s="7"/>
      <c r="J174" s="7"/>
      <c r="K174" s="12"/>
    </row>
    <row r="175" spans="1:11" ht="28.8">
      <c r="A175" s="4">
        <v>172</v>
      </c>
      <c r="B175" s="9" t="s">
        <v>154</v>
      </c>
      <c r="C175" s="6"/>
      <c r="D175" s="7"/>
      <c r="E175" s="7"/>
      <c r="F175" s="7"/>
      <c r="G175" s="7"/>
      <c r="H175" s="7"/>
      <c r="I175" s="7"/>
      <c r="J175" s="7"/>
      <c r="K175" s="12"/>
    </row>
    <row r="176" spans="1:11">
      <c r="A176" s="4">
        <v>173</v>
      </c>
      <c r="B176" s="9" t="s">
        <v>155</v>
      </c>
      <c r="C176" s="6" t="s">
        <v>156</v>
      </c>
      <c r="D176" s="7">
        <v>22430</v>
      </c>
      <c r="E176" s="7">
        <v>22800</v>
      </c>
      <c r="F176" s="7">
        <v>28105</v>
      </c>
      <c r="G176" s="7">
        <v>28129</v>
      </c>
      <c r="H176" s="7">
        <v>28129.1</v>
      </c>
      <c r="I176" s="7">
        <v>28129.199999999997</v>
      </c>
      <c r="J176" s="7">
        <v>28129.299999999996</v>
      </c>
      <c r="K176" s="12"/>
    </row>
    <row r="177" spans="1:11">
      <c r="A177" s="4">
        <v>174</v>
      </c>
      <c r="B177" s="9" t="s">
        <v>157</v>
      </c>
      <c r="C177" s="6" t="s">
        <v>158</v>
      </c>
      <c r="D177" s="7">
        <v>245598</v>
      </c>
      <c r="E177" s="7">
        <v>246000</v>
      </c>
      <c r="F177" s="7">
        <v>288611</v>
      </c>
      <c r="G177" s="7">
        <v>292611</v>
      </c>
      <c r="H177" s="7">
        <v>294611</v>
      </c>
      <c r="I177" s="7">
        <v>295349</v>
      </c>
      <c r="J177" s="7">
        <v>296087</v>
      </c>
      <c r="K177" s="12"/>
    </row>
    <row r="178" spans="1:11">
      <c r="A178" s="4">
        <v>175</v>
      </c>
      <c r="B178" s="9" t="s">
        <v>159</v>
      </c>
      <c r="C178" s="6" t="s">
        <v>160</v>
      </c>
      <c r="D178" s="7">
        <v>634</v>
      </c>
      <c r="E178" s="7">
        <v>635</v>
      </c>
      <c r="F178" s="7">
        <v>647</v>
      </c>
      <c r="G178" s="7">
        <v>650.6</v>
      </c>
      <c r="H178" s="7">
        <v>652.1</v>
      </c>
      <c r="I178" s="7">
        <v>653.6</v>
      </c>
      <c r="J178" s="7">
        <v>655.1</v>
      </c>
      <c r="K178" s="12"/>
    </row>
    <row r="179" spans="1:11">
      <c r="A179" s="4">
        <v>176</v>
      </c>
      <c r="B179" s="9" t="s">
        <v>161</v>
      </c>
      <c r="C179" s="6" t="s">
        <v>160</v>
      </c>
      <c r="D179" s="7">
        <v>883</v>
      </c>
      <c r="E179" s="7">
        <v>885</v>
      </c>
      <c r="F179" s="7">
        <v>911</v>
      </c>
      <c r="G179" s="7">
        <v>915.8</v>
      </c>
      <c r="H179" s="7">
        <v>917.8</v>
      </c>
      <c r="I179" s="7">
        <v>919.8</v>
      </c>
      <c r="J179" s="7">
        <v>921.8</v>
      </c>
      <c r="K179" s="12"/>
    </row>
    <row r="180" spans="1:11">
      <c r="A180" s="4">
        <v>177</v>
      </c>
      <c r="B180" s="9" t="s">
        <v>162</v>
      </c>
      <c r="C180" s="6" t="s">
        <v>160</v>
      </c>
      <c r="D180" s="7">
        <v>0</v>
      </c>
      <c r="E180" s="7">
        <v>0</v>
      </c>
      <c r="F180" s="7">
        <v>0</v>
      </c>
      <c r="G180" s="7"/>
      <c r="H180" s="7"/>
      <c r="I180" s="7"/>
      <c r="J180" s="7"/>
      <c r="K180" s="12"/>
    </row>
    <row r="181" spans="1:11">
      <c r="A181" s="4">
        <v>178</v>
      </c>
      <c r="B181" s="9" t="s">
        <v>163</v>
      </c>
      <c r="C181" s="6" t="s">
        <v>98</v>
      </c>
      <c r="D181" s="7">
        <v>574940</v>
      </c>
      <c r="E181" s="7">
        <v>574940</v>
      </c>
      <c r="F181" s="7">
        <v>578860</v>
      </c>
      <c r="G181" s="7">
        <v>583137.19999999995</v>
      </c>
      <c r="H181" s="7">
        <v>580784.19999999995</v>
      </c>
      <c r="I181" s="7">
        <v>576151.19999999995</v>
      </c>
      <c r="J181" s="7">
        <v>571518.19999999995</v>
      </c>
      <c r="K181" s="12"/>
    </row>
    <row r="182" spans="1:11" ht="43.2">
      <c r="A182" s="4">
        <v>179</v>
      </c>
      <c r="B182" s="9" t="s">
        <v>164</v>
      </c>
      <c r="C182" s="6" t="s">
        <v>143</v>
      </c>
      <c r="D182" s="7">
        <v>25.83</v>
      </c>
      <c r="E182" s="7">
        <v>25.83</v>
      </c>
      <c r="F182" s="7">
        <v>25.83</v>
      </c>
      <c r="G182" s="7">
        <v>27.83</v>
      </c>
      <c r="H182" s="7">
        <v>28.83</v>
      </c>
      <c r="I182" s="7">
        <v>29.13</v>
      </c>
      <c r="J182" s="7">
        <v>29.43</v>
      </c>
      <c r="K182" s="12"/>
    </row>
    <row r="183" spans="1:11" ht="28.8">
      <c r="A183" s="4">
        <v>180</v>
      </c>
      <c r="B183" s="9" t="s">
        <v>165</v>
      </c>
      <c r="C183" s="6" t="s">
        <v>143</v>
      </c>
      <c r="D183" s="7">
        <v>25.395</v>
      </c>
      <c r="E183" s="7">
        <v>25.395</v>
      </c>
      <c r="F183" s="7">
        <v>25.4</v>
      </c>
      <c r="G183" s="7">
        <v>27.4</v>
      </c>
      <c r="H183" s="7">
        <v>28.4</v>
      </c>
      <c r="I183" s="7">
        <v>28.7</v>
      </c>
      <c r="J183" s="7">
        <v>29</v>
      </c>
      <c r="K183" s="12"/>
    </row>
    <row r="184" spans="1:11" ht="28.8">
      <c r="A184" s="4">
        <v>181</v>
      </c>
      <c r="B184" s="9" t="s">
        <v>166</v>
      </c>
      <c r="C184" s="6" t="s">
        <v>143</v>
      </c>
      <c r="D184" s="7">
        <v>25.186</v>
      </c>
      <c r="E184" s="7">
        <v>25.186</v>
      </c>
      <c r="F184" s="7">
        <v>25.19</v>
      </c>
      <c r="G184" s="7">
        <v>27.19</v>
      </c>
      <c r="H184" s="7">
        <v>28.19</v>
      </c>
      <c r="I184" s="7">
        <v>28.490000000000002</v>
      </c>
      <c r="J184" s="7">
        <v>28.790000000000003</v>
      </c>
      <c r="K184" s="12"/>
    </row>
    <row r="185" spans="1:11" ht="28.8">
      <c r="A185" s="4">
        <v>182</v>
      </c>
      <c r="B185" s="9" t="s">
        <v>167</v>
      </c>
      <c r="C185" s="6" t="s">
        <v>143</v>
      </c>
      <c r="D185" s="7">
        <v>0</v>
      </c>
      <c r="E185" s="7">
        <v>0</v>
      </c>
      <c r="F185" s="7">
        <v>0</v>
      </c>
      <c r="G185" s="7"/>
      <c r="H185" s="7"/>
      <c r="I185" s="7"/>
      <c r="J185" s="7"/>
      <c r="K185" s="12"/>
    </row>
    <row r="186" spans="1:11" ht="43.2">
      <c r="A186" s="4">
        <v>183</v>
      </c>
      <c r="B186" s="9" t="s">
        <v>168</v>
      </c>
      <c r="C186" s="6"/>
      <c r="D186" s="7"/>
      <c r="E186" s="7"/>
      <c r="F186" s="7"/>
      <c r="G186" s="7"/>
      <c r="H186" s="7"/>
      <c r="I186" s="7"/>
      <c r="J186" s="7"/>
      <c r="K186" s="12"/>
    </row>
    <row r="187" spans="1:11" ht="28.8">
      <c r="A187" s="4">
        <v>184</v>
      </c>
      <c r="B187" s="9" t="s">
        <v>169</v>
      </c>
      <c r="C187" s="6" t="s">
        <v>170</v>
      </c>
      <c r="D187" s="11">
        <f t="shared" ref="D187:J187" si="43">IF(D166=0,,D194/D166)</f>
        <v>63.295663889576289</v>
      </c>
      <c r="E187" s="11">
        <f t="shared" si="43"/>
        <v>71.415275795743625</v>
      </c>
      <c r="F187" s="11">
        <f t="shared" si="43"/>
        <v>72.007257030248056</v>
      </c>
      <c r="G187" s="11">
        <f>IF(G166=0,,G194/G166)</f>
        <v>72.545064918694067</v>
      </c>
      <c r="H187" s="11">
        <f t="shared" si="43"/>
        <v>73.845183667034533</v>
      </c>
      <c r="I187" s="11">
        <f t="shared" si="43"/>
        <v>74.057677713129266</v>
      </c>
      <c r="J187" s="11">
        <f t="shared" si="43"/>
        <v>74.006193515768189</v>
      </c>
      <c r="K187" s="17"/>
    </row>
    <row r="188" spans="1:11" ht="43.2">
      <c r="A188" s="4">
        <v>185</v>
      </c>
      <c r="B188" s="9" t="s">
        <v>171</v>
      </c>
      <c r="C188" s="6" t="s">
        <v>149</v>
      </c>
      <c r="D188" s="11">
        <f t="shared" ref="D188:J188" si="44">IF(D199=0,,D195/D199)</f>
        <v>0.31868131868131866</v>
      </c>
      <c r="E188" s="11">
        <f t="shared" si="44"/>
        <v>0.31868131868131866</v>
      </c>
      <c r="F188" s="11">
        <f t="shared" si="44"/>
        <v>0.31868131868131866</v>
      </c>
      <c r="G188" s="11">
        <f t="shared" si="44"/>
        <v>0.31868131868131866</v>
      </c>
      <c r="H188" s="11">
        <f t="shared" si="44"/>
        <v>0.31706116686504882</v>
      </c>
      <c r="I188" s="11">
        <f t="shared" si="44"/>
        <v>0.31706116686504882</v>
      </c>
      <c r="J188" s="11">
        <f t="shared" si="44"/>
        <v>0.31706116686504882</v>
      </c>
      <c r="K188" s="12"/>
    </row>
    <row r="189" spans="1:11" ht="28.8">
      <c r="A189" s="4">
        <v>186</v>
      </c>
      <c r="B189" s="9" t="s">
        <v>172</v>
      </c>
      <c r="C189" s="6" t="s">
        <v>173</v>
      </c>
      <c r="D189" s="11">
        <f t="shared" ref="D189:J189" si="45">IF(D166=0,,D196/D166)</f>
        <v>0.42618713739723391</v>
      </c>
      <c r="E189" s="11">
        <f t="shared" si="45"/>
        <v>0.48085872060557172</v>
      </c>
      <c r="F189" s="11">
        <f t="shared" si="45"/>
        <v>0.4848446932966311</v>
      </c>
      <c r="G189" s="11">
        <f t="shared" si="45"/>
        <v>0.48846590192865247</v>
      </c>
      <c r="H189" s="11">
        <f t="shared" si="45"/>
        <v>0.53694939303168854</v>
      </c>
      <c r="I189" s="11">
        <f t="shared" si="45"/>
        <v>0.53849449784973447</v>
      </c>
      <c r="J189" s="11">
        <f t="shared" si="45"/>
        <v>0.53812014156607468</v>
      </c>
      <c r="K189" s="12"/>
    </row>
    <row r="190" spans="1:11" ht="28.8">
      <c r="A190" s="4">
        <v>187</v>
      </c>
      <c r="B190" s="9" t="s">
        <v>174</v>
      </c>
      <c r="C190" s="6" t="s">
        <v>173</v>
      </c>
      <c r="D190" s="11">
        <f t="shared" ref="D190:J190" si="46">IF(D166=0,,D197/D166)</f>
        <v>0.9761060243614067</v>
      </c>
      <c r="E190" s="11">
        <f t="shared" si="46"/>
        <v>1.1013215859030836</v>
      </c>
      <c r="F190" s="11">
        <f t="shared" si="46"/>
        <v>1.1104507491632518</v>
      </c>
      <c r="G190" s="11">
        <f t="shared" si="46"/>
        <v>1.1187444850623975</v>
      </c>
      <c r="H190" s="11">
        <f t="shared" si="46"/>
        <v>1.2223474696515846</v>
      </c>
      <c r="I190" s="11">
        <f t="shared" si="46"/>
        <v>1.2258648494814066</v>
      </c>
      <c r="J190" s="11">
        <f t="shared" si="46"/>
        <v>1.2250126398280983</v>
      </c>
      <c r="K190" s="12"/>
    </row>
    <row r="191" spans="1:11" ht="28.8">
      <c r="A191" s="4">
        <v>188</v>
      </c>
      <c r="B191" s="9" t="s">
        <v>175</v>
      </c>
      <c r="C191" s="6" t="s">
        <v>173</v>
      </c>
      <c r="D191" s="11">
        <f t="shared" ref="D191:J191" si="47">IF(D166=0,,D198/D166)</f>
        <v>0</v>
      </c>
      <c r="E191" s="11">
        <f t="shared" si="47"/>
        <v>0</v>
      </c>
      <c r="F191" s="11">
        <f t="shared" si="47"/>
        <v>0</v>
      </c>
      <c r="G191" s="11">
        <f t="shared" si="47"/>
        <v>0</v>
      </c>
      <c r="H191" s="11">
        <f t="shared" si="47"/>
        <v>0</v>
      </c>
      <c r="I191" s="11">
        <f t="shared" si="47"/>
        <v>0</v>
      </c>
      <c r="J191" s="11">
        <f t="shared" si="47"/>
        <v>0</v>
      </c>
      <c r="K191" s="12"/>
    </row>
    <row r="192" spans="1:11">
      <c r="A192" s="4">
        <v>189</v>
      </c>
      <c r="B192" s="9" t="s">
        <v>9</v>
      </c>
      <c r="C192" s="6"/>
      <c r="D192" s="7"/>
      <c r="E192" s="7"/>
      <c r="F192" s="7"/>
      <c r="G192" s="7"/>
      <c r="H192" s="7"/>
      <c r="I192" s="7"/>
      <c r="J192" s="7"/>
      <c r="K192" s="12"/>
    </row>
    <row r="193" spans="1:11" ht="28.8">
      <c r="A193" s="4">
        <v>190</v>
      </c>
      <c r="B193" s="9" t="s">
        <v>176</v>
      </c>
      <c r="C193" s="6"/>
      <c r="D193" s="7"/>
      <c r="E193" s="7"/>
      <c r="F193" s="7"/>
      <c r="G193" s="7"/>
      <c r="H193" s="7"/>
      <c r="I193" s="7"/>
      <c r="J193" s="7"/>
      <c r="K193" s="12"/>
    </row>
    <row r="194" spans="1:11">
      <c r="A194" s="4">
        <v>191</v>
      </c>
      <c r="B194" s="9" t="s">
        <v>155</v>
      </c>
      <c r="C194" s="6" t="s">
        <v>177</v>
      </c>
      <c r="D194" s="7">
        <v>2302</v>
      </c>
      <c r="E194" s="7">
        <v>2302</v>
      </c>
      <c r="F194" s="7">
        <v>2302</v>
      </c>
      <c r="G194" s="7">
        <v>2302</v>
      </c>
      <c r="H194" s="7">
        <v>2342</v>
      </c>
      <c r="I194" s="7">
        <v>2342</v>
      </c>
      <c r="J194" s="7">
        <v>2342</v>
      </c>
      <c r="K194" s="12"/>
    </row>
    <row r="195" spans="1:11">
      <c r="A195" s="4">
        <v>192</v>
      </c>
      <c r="B195" s="9" t="s">
        <v>157</v>
      </c>
      <c r="C195" s="6" t="s">
        <v>158</v>
      </c>
      <c r="D195" s="7">
        <v>29000</v>
      </c>
      <c r="E195" s="7">
        <v>29000</v>
      </c>
      <c r="F195" s="7">
        <v>29000</v>
      </c>
      <c r="G195" s="7">
        <v>29000</v>
      </c>
      <c r="H195" s="7">
        <v>30201.3</v>
      </c>
      <c r="I195" s="7">
        <v>30201.3</v>
      </c>
      <c r="J195" s="7">
        <v>30201.3</v>
      </c>
      <c r="K195" s="12"/>
    </row>
    <row r="196" spans="1:11">
      <c r="A196" s="4">
        <v>193</v>
      </c>
      <c r="B196" s="9" t="s">
        <v>159</v>
      </c>
      <c r="C196" s="6" t="s">
        <v>160</v>
      </c>
      <c r="D196" s="7">
        <v>15.5</v>
      </c>
      <c r="E196" s="7">
        <v>15.5</v>
      </c>
      <c r="F196" s="7">
        <v>15.5</v>
      </c>
      <c r="G196" s="7">
        <v>15.5</v>
      </c>
      <c r="H196" s="7">
        <v>17.029350000000001</v>
      </c>
      <c r="I196" s="7">
        <v>17.029350000000001</v>
      </c>
      <c r="J196" s="7">
        <v>17.029350000000001</v>
      </c>
      <c r="K196" s="12"/>
    </row>
    <row r="197" spans="1:11">
      <c r="A197" s="4">
        <v>194</v>
      </c>
      <c r="B197" s="9" t="s">
        <v>161</v>
      </c>
      <c r="C197" s="6" t="s">
        <v>160</v>
      </c>
      <c r="D197" s="7">
        <v>35.5</v>
      </c>
      <c r="E197" s="7">
        <v>35.5</v>
      </c>
      <c r="F197" s="7">
        <v>35.5</v>
      </c>
      <c r="G197" s="7">
        <v>35.5</v>
      </c>
      <c r="H197" s="7">
        <v>38.766750000000002</v>
      </c>
      <c r="I197" s="7">
        <v>38.766750000000002</v>
      </c>
      <c r="J197" s="7">
        <v>38.766750000000002</v>
      </c>
      <c r="K197" s="12"/>
    </row>
    <row r="198" spans="1:11">
      <c r="A198" s="4">
        <v>195</v>
      </c>
      <c r="B198" s="9" t="s">
        <v>162</v>
      </c>
      <c r="C198" s="6" t="s">
        <v>160</v>
      </c>
      <c r="D198" s="7">
        <v>0</v>
      </c>
      <c r="E198" s="7">
        <v>0</v>
      </c>
      <c r="F198" s="7">
        <v>0</v>
      </c>
      <c r="G198" s="7">
        <v>0</v>
      </c>
      <c r="H198" s="7"/>
      <c r="I198" s="7"/>
      <c r="J198" s="7"/>
      <c r="K198" s="12"/>
    </row>
    <row r="199" spans="1:11">
      <c r="A199" s="4">
        <v>196</v>
      </c>
      <c r="B199" s="9" t="s">
        <v>178</v>
      </c>
      <c r="C199" s="6" t="s">
        <v>98</v>
      </c>
      <c r="D199" s="7">
        <v>91000</v>
      </c>
      <c r="E199" s="7">
        <v>91000</v>
      </c>
      <c r="F199" s="7">
        <v>91000</v>
      </c>
      <c r="G199" s="7">
        <v>91000</v>
      </c>
      <c r="H199" s="7">
        <v>95253.86</v>
      </c>
      <c r="I199" s="7">
        <v>95253.86</v>
      </c>
      <c r="J199" s="7">
        <v>95253.86</v>
      </c>
      <c r="K199" s="12"/>
    </row>
    <row r="200" spans="1:11" ht="57.6">
      <c r="A200" s="4">
        <v>197</v>
      </c>
      <c r="B200" s="5" t="s">
        <v>179</v>
      </c>
      <c r="C200" s="6"/>
      <c r="D200" s="7"/>
      <c r="E200" s="7"/>
      <c r="F200" s="7"/>
      <c r="G200" s="7"/>
      <c r="H200" s="7"/>
      <c r="I200" s="7"/>
      <c r="J200" s="7"/>
      <c r="K200" s="12"/>
    </row>
    <row r="201" spans="1:11" ht="115.2">
      <c r="A201" s="4">
        <v>198</v>
      </c>
      <c r="B201" s="9" t="s">
        <v>180</v>
      </c>
      <c r="C201" s="6"/>
      <c r="D201" s="7"/>
      <c r="E201" s="7"/>
      <c r="F201" s="7"/>
      <c r="G201" s="7"/>
      <c r="H201" s="7"/>
      <c r="I201" s="7"/>
      <c r="J201" s="7"/>
      <c r="K201" s="12"/>
    </row>
    <row r="202" spans="1:11">
      <c r="A202" s="4">
        <v>199</v>
      </c>
      <c r="B202" s="9" t="s">
        <v>181</v>
      </c>
      <c r="C202" s="6" t="s">
        <v>182</v>
      </c>
      <c r="D202" s="7"/>
      <c r="E202" s="7"/>
      <c r="F202" s="7"/>
      <c r="G202" s="7"/>
      <c r="H202" s="7"/>
      <c r="I202" s="7"/>
      <c r="J202" s="7"/>
      <c r="K202" s="12"/>
    </row>
    <row r="203" spans="1:11">
      <c r="A203" s="4">
        <v>200</v>
      </c>
      <c r="B203" s="9" t="s">
        <v>183</v>
      </c>
      <c r="C203" s="6" t="s">
        <v>182</v>
      </c>
      <c r="D203" s="7"/>
      <c r="E203" s="7"/>
      <c r="F203" s="7"/>
      <c r="G203" s="7"/>
      <c r="H203" s="7"/>
      <c r="I203" s="7"/>
      <c r="J203" s="7"/>
      <c r="K203" s="12"/>
    </row>
    <row r="204" spans="1:11">
      <c r="A204" s="4">
        <v>201</v>
      </c>
      <c r="B204" s="9" t="s">
        <v>184</v>
      </c>
      <c r="C204" s="6" t="s">
        <v>182</v>
      </c>
      <c r="D204" s="7"/>
      <c r="E204" s="7"/>
      <c r="F204" s="7"/>
      <c r="G204" s="7"/>
      <c r="H204" s="7"/>
      <c r="I204" s="7"/>
      <c r="J204" s="7"/>
      <c r="K204" s="12"/>
    </row>
    <row r="205" spans="1:11">
      <c r="A205" s="4">
        <v>202</v>
      </c>
      <c r="B205" s="9" t="s">
        <v>185</v>
      </c>
      <c r="C205" s="6" t="s">
        <v>182</v>
      </c>
      <c r="D205" s="7"/>
      <c r="E205" s="7"/>
      <c r="F205" s="7"/>
      <c r="G205" s="7"/>
      <c r="H205" s="7"/>
      <c r="I205" s="7"/>
      <c r="J205" s="7"/>
      <c r="K205" s="12"/>
    </row>
  </sheetData>
  <mergeCells count="6">
    <mergeCell ref="K1:K2"/>
    <mergeCell ref="D1:G1"/>
    <mergeCell ref="H1:J1"/>
    <mergeCell ref="A1:A2"/>
    <mergeCell ref="B1:B2"/>
    <mergeCell ref="C1:C2"/>
  </mergeCells>
  <pageMargins left="0.35433070866141736" right="0" top="0.74803149606299213" bottom="0.74803149606299213" header="0.31496062992125984" footer="0.31496062992125984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Main sheet</vt:lpstr>
      <vt:lpstr>'Main sheet'!Область_печати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admin</cp:lastModifiedBy>
  <cp:lastPrinted>2025-04-30T06:22:46Z</cp:lastPrinted>
  <dcterms:created xsi:type="dcterms:W3CDTF">2024-05-02T07:46:00Z</dcterms:created>
  <dcterms:modified xsi:type="dcterms:W3CDTF">2025-05-13T07:01:18Z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1049-11.1.0.10702</vt:lpwstr>
  </property>
</Properties>
</file>