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80" activeTab="0"/>
  </bookViews>
  <sheets>
    <sheet name="район" sheetId="1" r:id="rId1"/>
  </sheets>
  <definedNames>
    <definedName name="_xlnm.Print_Titles" localSheetId="0">'район'!$10:$11</definedName>
    <definedName name="_xlnm.Print_Area" localSheetId="0">'район'!$A$1:$F$154</definedName>
  </definedNames>
  <calcPr fullCalcOnLoad="1"/>
</workbook>
</file>

<file path=xl/sharedStrings.xml><?xml version="1.0" encoding="utf-8"?>
<sst xmlns="http://schemas.openxmlformats.org/spreadsheetml/2006/main" count="263" uniqueCount="254">
  <si>
    <t>Раздел БК</t>
  </si>
  <si>
    <t>Наименование</t>
  </si>
  <si>
    <t>Муниципального образования "Ленский район"</t>
  </si>
  <si>
    <t>Результат исполнения бюджета (дефицит "-", профицит "+")</t>
  </si>
  <si>
    <t>в т.ч. ВСЕГО перечислено бюджетам поселений муниципального образования "Ленский район"</t>
  </si>
  <si>
    <t>Всего расходов:</t>
  </si>
  <si>
    <t>в т.ч.перечислено бюджетам поселений муниципального образования "Ленский район"</t>
  </si>
  <si>
    <t>1403</t>
  </si>
  <si>
    <t>Прочие межбюджетные трансферты общего характера</t>
  </si>
  <si>
    <t>1402</t>
  </si>
  <si>
    <t>Иные дотации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</si>
  <si>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</si>
  <si>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</si>
  <si>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1400</t>
  </si>
  <si>
    <t>1102</t>
  </si>
  <si>
    <t>Массовый спорт</t>
  </si>
  <si>
    <t>1101</t>
  </si>
  <si>
    <t>Физическая культура</t>
  </si>
  <si>
    <t>1100</t>
  </si>
  <si>
    <t>Физическая культура и спорт</t>
  </si>
  <si>
    <t>1006</t>
  </si>
  <si>
    <t>Другие вопросы в области социальной политики</t>
  </si>
  <si>
    <t>1004</t>
  </si>
  <si>
    <t>Охрана семьи и детства</t>
  </si>
  <si>
    <t>1003</t>
  </si>
  <si>
    <t>Социальное обеспечение населения</t>
  </si>
  <si>
    <t>1001</t>
  </si>
  <si>
    <t>Пенсионное обеспечение</t>
  </si>
  <si>
    <t>1000</t>
  </si>
  <si>
    <t>Социальная политика</t>
  </si>
  <si>
    <t>0804</t>
  </si>
  <si>
    <t>0801</t>
  </si>
  <si>
    <t>Культура</t>
  </si>
  <si>
    <t>0800</t>
  </si>
  <si>
    <t>0709</t>
  </si>
  <si>
    <t>Другие вопросы в области образования</t>
  </si>
  <si>
    <t>0707</t>
  </si>
  <si>
    <t>0702</t>
  </si>
  <si>
    <t>Общее образование</t>
  </si>
  <si>
    <t>0701</t>
  </si>
  <si>
    <t>Дошкольное образование</t>
  </si>
  <si>
    <t>0700</t>
  </si>
  <si>
    <t>Образование</t>
  </si>
  <si>
    <t>0600</t>
  </si>
  <si>
    <t>Охрана окружающей среды</t>
  </si>
  <si>
    <t>0500</t>
  </si>
  <si>
    <t>Жилищно - коммунальное хозяйство</t>
  </si>
  <si>
    <t>0412</t>
  </si>
  <si>
    <t>Другие вопросы в области национальной экономики</t>
  </si>
  <si>
    <t>0409</t>
  </si>
  <si>
    <t>Дорожное хозяйство (дорожные фонды)</t>
  </si>
  <si>
    <t>0408</t>
  </si>
  <si>
    <t>Транспорт</t>
  </si>
  <si>
    <t>0405</t>
  </si>
  <si>
    <t>Сельское хозяйство и рыболовство</t>
  </si>
  <si>
    <t>0401</t>
  </si>
  <si>
    <t>Общеэкономические вопросы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</si>
  <si>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</si>
  <si>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</si>
  <si>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</si>
  <si>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</si>
  <si>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0113</t>
  </si>
  <si>
    <t>Другие общегосударственные вопросы</t>
  </si>
  <si>
    <t>0111</t>
  </si>
  <si>
    <t>Резервные фонды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</si>
  <si>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</si>
  <si>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</si>
  <si>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0104</t>
  </si>
  <si>
    <t>0103</t>
  </si>
  <si>
    <t>0102</t>
  </si>
  <si>
    <t>0100</t>
  </si>
  <si>
    <t>Общегосударственные вопросы</t>
  </si>
  <si>
    <t>РАСХОДЫ</t>
  </si>
  <si>
    <t>Всего доходов:</t>
  </si>
  <si>
    <t>000 2 02 00000 00 0000 000</t>
  </si>
  <si>
    <t>Безвозмездные поступления от других бюджетов бюджетной системы Российской Федерации</t>
  </si>
  <si>
    <t>000 2 00 00000 00 0000 000</t>
  </si>
  <si>
    <t>Безвозмездные поступления</t>
  </si>
  <si>
    <t>Итого собственных  доходов</t>
  </si>
  <si>
    <t>Штрафы, санкции, возмещение ущерба</t>
  </si>
  <si>
    <t>Доходы от продажи материальных и нематериальных активов</t>
  </si>
  <si>
    <t>000 1 11 05013 13 0000 120</t>
  </si>
  <si>
    <t>000 1 11 01050 05 0000 120</t>
  </si>
  <si>
    <t>000 1 11 00000 00 0000 000</t>
  </si>
  <si>
    <t>Неналоговые доходы</t>
  </si>
  <si>
    <t>000 1 08 03010 01 0000 110</t>
  </si>
  <si>
    <t>000 1 08 00000 00 0000 000</t>
  </si>
  <si>
    <t>Госсударственная пошлина</t>
  </si>
  <si>
    <t>000 1 07 00000 00 0000 000</t>
  </si>
  <si>
    <t>000 1 06 06043 05 0000 110</t>
  </si>
  <si>
    <t>000 1 06 06033 05 0000 110</t>
  </si>
  <si>
    <t>000 1 06 00000 00 0000 000</t>
  </si>
  <si>
    <t>Налоги на имущество</t>
  </si>
  <si>
    <t>000 1 05 04000 02 0000 110</t>
  </si>
  <si>
    <t>Налог, взимаемый в связи с применением патентной системы налогообложения</t>
  </si>
  <si>
    <t>000 1 05 03000 01 0000 110</t>
  </si>
  <si>
    <t>Единый сельскохозяйственный налог</t>
  </si>
  <si>
    <t>000 1 05 02000 02 0000 110</t>
  </si>
  <si>
    <t>000 1 05 00000 00 0000 000</t>
  </si>
  <si>
    <t>Налоги на совокупный доход</t>
  </si>
  <si>
    <t>000 1 03 00000 00 0000 000</t>
  </si>
  <si>
    <t>000 1 01 02000 01 0000 110</t>
  </si>
  <si>
    <t>Налог на доходы физических лиц</t>
  </si>
  <si>
    <t>000 1 01 00000 00 0000 000</t>
  </si>
  <si>
    <t>Налоговые доходы</t>
  </si>
  <si>
    <t>ДОХОДЫ</t>
  </si>
  <si>
    <t>% исполнения</t>
  </si>
  <si>
    <t>сумма отклонения</t>
  </si>
  <si>
    <t>Отклонение от годового плана</t>
  </si>
  <si>
    <t>(рублях)</t>
  </si>
  <si>
    <t>ИТОГИ ИСПОЛНЕНИЕ  ДОХОДОВ И РАСХОДОВ БЮДЖЕТА</t>
  </si>
  <si>
    <t>Исполнено</t>
  </si>
  <si>
    <t>Приложение</t>
  </si>
  <si>
    <t>№______________________</t>
  </si>
  <si>
    <t>0503</t>
  </si>
  <si>
    <t>Благоустройство</t>
  </si>
  <si>
    <t>к  постановлению главы</t>
  </si>
  <si>
    <t>000 1 11 05025 05 0000 120</t>
  </si>
  <si>
    <t>000 1 11 05075 05 0000 120</t>
  </si>
  <si>
    <t>0107</t>
  </si>
  <si>
    <t>Обеспечение проведения выборов и референдумов</t>
  </si>
  <si>
    <t>0703</t>
  </si>
  <si>
    <t>Дополнительное образование детей</t>
  </si>
  <si>
    <t>0900</t>
  </si>
  <si>
    <t>Здравоохранение</t>
  </si>
  <si>
    <t>0909</t>
  </si>
  <si>
    <t>Другие вопросы в области здравоохранения</t>
  </si>
  <si>
    <t>Налогы на прибыль, доходы</t>
  </si>
  <si>
    <t>Налоги, сборы и регулярные платежи за пользование природными ресурсами</t>
  </si>
  <si>
    <t>000 1 07 01020 01 0000 110</t>
  </si>
  <si>
    <t>000 1 08 07150 01 0000 110</t>
  </si>
  <si>
    <t>Задолженность и перерасчеты по отмененным налогам, сборам и иным обязательным платежам</t>
  </si>
  <si>
    <t xml:space="preserve">000 1 09 00000 00 0000 000
</t>
  </si>
  <si>
    <t>Доходы от использования имущества, находящегоя в государственной и муниципальной собствености</t>
  </si>
  <si>
    <t>000 1 11 05035 05 0000 120</t>
  </si>
  <si>
    <t>Прочие доходы от оказания платных услуг (работ) получателями средств бюджетов муниципальных районов</t>
  </si>
  <si>
    <t>000 1 14 00000 00 0000 000</t>
  </si>
  <si>
    <t>000 1 16 00000 00 0000 000</t>
  </si>
  <si>
    <t>000 2 07 00000 00 0000 000</t>
  </si>
  <si>
    <t>000 2 18 60010 05 0000 150</t>
  </si>
  <si>
    <t>000 2 18 05010 05 0000 150</t>
  </si>
  <si>
    <t>Охрана объектов растительного и животного мира и среды их обитания</t>
  </si>
  <si>
    <t>0603</t>
  </si>
  <si>
    <t>ИСТОЧНИКИ ВНУТРЕННЕГО ФИНАНСИРОВАНИЯ ДЕФИЦИТА БЮДЖЕТА</t>
  </si>
  <si>
    <t xml:space="preserve"> 000 01 05 00 00 00 0000 000</t>
  </si>
  <si>
    <t>Платежи при пользовании природными ресурсами</t>
  </si>
  <si>
    <t>000 1 12 00000 00 0000 000</t>
  </si>
  <si>
    <t>Плата за сбросы загрязняющих веществ в водные объекты</t>
  </si>
  <si>
    <t>Плата за размещение отходов производства</t>
  </si>
  <si>
    <t>Плата за размещение твердых коммунальных отходов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</si>
  <si>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</si>
  <si>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000 1 12 01010 01 0000 120</t>
  </si>
  <si>
    <t>000 1 12 01030 01 0000 120</t>
  </si>
  <si>
    <t>000 1 12 01041 01 0000 120</t>
  </si>
  <si>
    <t>000 1 12 01042 01 0000 120</t>
  </si>
  <si>
    <t>000 1 12 01070 01 0000 120</t>
  </si>
  <si>
    <t>000 1 13 00000 00 0000 000</t>
  </si>
  <si>
    <t xml:space="preserve">Прочие неналоговые доходы </t>
  </si>
  <si>
    <t>Прочие безвозмездные поступления</t>
  </si>
  <si>
    <t>Уменьшение прочих остатков денежных средств бюджетов муниципальных районов</t>
  </si>
  <si>
    <t>Увеличение прочих остатков денежных средств бюджетов муниципальных районов</t>
  </si>
  <si>
    <t>Изменение остатков средств на счетах по учету средств бюджетов</t>
  </si>
  <si>
    <t>Налоги на товары (работы, услуги), реализуемые на территории Российской Федерации</t>
  </si>
  <si>
    <t>000 1 11 05430 05 0000 120</t>
  </si>
  <si>
    <t>000 2 02 10000 00 0000 150</t>
  </si>
  <si>
    <t>в т.ч.перечислено в государственный бюджет РС(Я)("отрицательный трансферт")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</si>
  <si>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</si>
  <si>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</si>
  <si>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</si>
  <si>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</si>
  <si>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</si>
  <si>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</si>
  <si>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</si>
  <si>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</si>
  <si>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Земельный налог с организаций, обладающих земельным участком, расположенным в границах межселенных территорий</t>
  </si>
  <si>
    <t>Земельный налог с физических лиц, обладающих земельным участком, расположенным в границах межселенных территорий</t>
  </si>
  <si>
    <t>Налог на добычу общераспространенных полезных ископаемых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</si>
  <si>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</si>
  <si>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</si>
  <si>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Налог, взимаемый в виде стоимости патента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</si>
  <si>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</si>
  <si>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</si>
  <si>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</si>
  <si>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</si>
  <si>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</si>
  <si>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муниципальных районов (за исключением земельных участков)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</si>
  <si>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расположены на межселенных территориях,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</si>
  <si>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</si>
  <si>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выбросы загрязняющих веществ в атмосферный воздух стационарными объектами</t>
  </si>
  <si>
    <t>Доходы от оказания платных услуг и компенсации затрат государства</t>
  </si>
  <si>
    <t>Доходы, поступающие в порядке возмещения расходов, понесенных в связи с эксплуатацией имущества муниципальных районов</t>
  </si>
  <si>
    <t>Прочие доходы от компенсации затрат бюджетов муниципальных районов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</si>
  <si>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</si>
  <si>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</si>
  <si>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</si>
  <si>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</si>
  <si>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 xml:space="preserve"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
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</si>
  <si>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</si>
  <si>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</si>
  <si>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 xml:space="preserve"> Возврат остатков субсидий, субвенций и иных межбюджетных трансфертов, имеющих целевое назначение, прошлых лет 
</t>
  </si>
  <si>
    <t>000 1 03 02230 01 0000 110</t>
  </si>
  <si>
    <t>000 1 03 02240 01 0000 110</t>
  </si>
  <si>
    <t>000 1 03 02250 01 0000 110</t>
  </si>
  <si>
    <t>000 1 03 02260 01 0000 110</t>
  </si>
  <si>
    <t>000 1 05 01000 00 0000 110</t>
  </si>
  <si>
    <t>000 1 11 05013 05 0000 120</t>
  </si>
  <si>
    <t>000 1 13 01995 05 0000 130</t>
  </si>
  <si>
    <t>000 1 13 02065 05 0000 130</t>
  </si>
  <si>
    <t>000 1 13 02995 05 0000 130</t>
  </si>
  <si>
    <t>000 1 17 00000 00 0000 000</t>
  </si>
  <si>
    <t>000 2 02 20000 00 0000 150</t>
  </si>
  <si>
    <t>000 2 02 30000 00 0000 150</t>
  </si>
  <si>
    <t>000 2 02 40000 00 0000 150</t>
  </si>
  <si>
    <t>000 2 18 00000 00 0000 000</t>
  </si>
  <si>
    <t>000 2 19 00000 00 0000 000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</si>
  <si>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</si>
  <si>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</si>
  <si>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</si>
  <si>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культуры, кинематографии</t>
  </si>
  <si>
    <t>Молодежная политика</t>
  </si>
  <si>
    <t>Межбюджетные трансферты общего характера бюджетам бюджетной системы Российской Федерации</t>
  </si>
  <si>
    <t>000 01 05 02 01 05 0000 610</t>
  </si>
  <si>
    <t>000 01 05 02 01 05 0000 510</t>
  </si>
  <si>
    <t>Изменение остатков средств</t>
  </si>
  <si>
    <t>000 01 00 00 00 00 0000 000</t>
  </si>
  <si>
    <t>ИТОГО</t>
  </si>
  <si>
    <t>от "    "____________ 2024 г.</t>
  </si>
  <si>
    <t>за  2023 год</t>
  </si>
  <si>
    <t>Годовой план на 2023 год с учетом изменений</t>
  </si>
  <si>
    <t>Годовой план на 2023  год с учетом изменений</t>
  </si>
  <si>
    <t>Начальник ФИНУ ________________________________О.  А. Пестерева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</si>
  <si>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</si>
  <si>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000 1 06 01030 05 0000 110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</si>
  <si>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</si>
  <si>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000 1 09 11010 02 0000 110</t>
  </si>
  <si>
    <t>000 1 09 01030 05 0000 110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</si>
  <si>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</si>
  <si>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</si>
  <si>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</si>
  <si>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</si>
  <si>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</si>
  <si>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000 1 14 02050 05 0000 410</t>
  </si>
  <si>
    <t>000 1 14 06010 00 0000 430</t>
  </si>
  <si>
    <t>000 1 14 06020 00 0000 430</t>
  </si>
  <si>
    <t>000 1 11 09045 05 0000 120</t>
  </si>
  <si>
    <t>Культура, кинематография</t>
  </si>
  <si>
    <t>Спорт высших достижений</t>
  </si>
  <si>
    <t>1103</t>
  </si>
  <si>
    <t>Предоставление бюджетных кредитов юридическим лицам из бюджетов муниципальных районов в валюте Российской Федерации</t>
  </si>
  <si>
    <t>Иные источники внутреннего финансирования дефицитов бюджетов</t>
  </si>
  <si>
    <t>Источники внутеннего финансирования дефицитов бюджетов</t>
  </si>
  <si>
    <t>000 01 06 00 00 00 0000 000</t>
  </si>
  <si>
    <t>000 01 06 05 01 05 0000 540</t>
  </si>
  <si>
    <t>за 2023 год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</si>
</sst>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i/>
      <sz val="10"/>
      <name val="Arial Cyr"/>
      <family val="0"/>
    </font>
    <font>
      <b/>
      <sz val="10"/>
      <name val="Arial Cyr"/>
      <family val="0"/>
    </font>
    <font>
      <i/>
      <sz val="12"/>
      <name val="Times New Roman"/>
      <family val="1"/>
    </font>
    <font>
      <b/>
      <i/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>
      <alignment/>
      <protection/>
    </xf>
    <xf numFmtId="0" fontId="38" fillId="0" borderId="2">
      <alignment horizontal="left" wrapText="1"/>
      <protection/>
    </xf>
    <xf numFmtId="0" fontId="38" fillId="0" borderId="3">
      <alignment horizontal="left" wrapText="1" indent="1"/>
      <protection/>
    </xf>
    <xf numFmtId="0" fontId="38" fillId="0" borderId="2">
      <alignment horizontal="left" wrapText="1" indent="2"/>
      <protection/>
    </xf>
    <xf numFmtId="0" fontId="38" fillId="0" borderId="4">
      <alignment horizontal="left" wrapText="1" indent="2"/>
      <protection/>
    </xf>
    <xf numFmtId="49" fontId="38" fillId="0" borderId="5">
      <alignment horizontal="center" shrinkToFit="1"/>
      <protection/>
    </xf>
    <xf numFmtId="49" fontId="39" fillId="0" borderId="6">
      <alignment horizontal="center" vertical="top" shrinkToFit="1"/>
      <protection/>
    </xf>
    <xf numFmtId="0" fontId="39" fillId="0" borderId="6">
      <alignment horizontal="left" vertical="top" wrapText="1"/>
      <protection/>
    </xf>
    <xf numFmtId="49" fontId="38" fillId="0" borderId="7">
      <alignment horizontal="center"/>
      <protection/>
    </xf>
    <xf numFmtId="49" fontId="38" fillId="0" borderId="8">
      <alignment horizontal="center"/>
      <protection/>
    </xf>
    <xf numFmtId="4" fontId="40" fillId="20" borderId="6">
      <alignment horizontal="right" vertical="top" shrinkToFit="1"/>
      <protection/>
    </xf>
    <xf numFmtId="4" fontId="38" fillId="0" borderId="6">
      <alignment horizontal="right"/>
      <protection/>
    </xf>
    <xf numFmtId="0" fontId="38" fillId="0" borderId="3">
      <alignment horizontal="left" wrapText="1"/>
      <protection/>
    </xf>
    <xf numFmtId="49" fontId="38" fillId="0" borderId="5">
      <alignment horizontal="center"/>
      <protection/>
    </xf>
    <xf numFmtId="4" fontId="38" fillId="0" borderId="5">
      <alignment horizontal="right"/>
      <protection/>
    </xf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41" fillId="27" borderId="9" applyNumberFormat="0" applyAlignment="0" applyProtection="0"/>
    <xf numFmtId="0" fontId="42" fillId="28" borderId="10" applyNumberFormat="0" applyAlignment="0" applyProtection="0"/>
    <xf numFmtId="0" fontId="43" fillId="28" borderId="9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6" fillId="0" borderId="13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4" applyNumberFormat="0" applyFill="0" applyAlignment="0" applyProtection="0"/>
    <xf numFmtId="0" fontId="48" fillId="29" borderId="15" applyNumberFormat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1" fillId="0" borderId="0" applyNumberFormat="0" applyFill="0" applyBorder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2" borderId="16" applyNumberFormat="0" applyFont="0" applyAlignment="0" applyProtection="0"/>
    <xf numFmtId="9" fontId="0" fillId="0" borderId="0" applyFont="0" applyFill="0" applyBorder="0" applyAlignment="0" applyProtection="0"/>
    <xf numFmtId="0" fontId="54" fillId="0" borderId="17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3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34" borderId="0" xfId="0" applyFont="1" applyFill="1" applyAlignment="1">
      <alignment/>
    </xf>
    <xf numFmtId="4" fontId="2" fillId="34" borderId="0" xfId="0" applyNumberFormat="1" applyFont="1" applyFill="1" applyAlignment="1">
      <alignment/>
    </xf>
    <xf numFmtId="4" fontId="2" fillId="34" borderId="0" xfId="69" applyNumberFormat="1" applyFont="1" applyFill="1">
      <alignment/>
      <protection/>
    </xf>
    <xf numFmtId="0" fontId="5" fillId="0" borderId="0" xfId="0" applyFont="1" applyAlignment="1">
      <alignment vertical="top"/>
    </xf>
    <xf numFmtId="4" fontId="4" fillId="34" borderId="0" xfId="69" applyNumberFormat="1" applyFont="1" applyFill="1" applyBorder="1" applyAlignment="1">
      <alignment horizontal="center"/>
      <protection/>
    </xf>
    <xf numFmtId="4" fontId="4" fillId="34" borderId="0" xfId="69" applyNumberFormat="1" applyFont="1" applyFill="1" applyBorder="1">
      <alignment/>
      <protection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9" fontId="2" fillId="34" borderId="18" xfId="69" applyNumberFormat="1" applyFont="1" applyFill="1" applyBorder="1" applyAlignment="1">
      <alignment horizontal="center" vertical="top"/>
      <protection/>
    </xf>
    <xf numFmtId="0" fontId="2" fillId="34" borderId="0" xfId="69" applyFont="1" applyFill="1">
      <alignment/>
      <protection/>
    </xf>
    <xf numFmtId="4" fontId="9" fillId="34" borderId="0" xfId="69" applyNumberFormat="1" applyFont="1" applyFill="1" applyAlignment="1">
      <alignment/>
      <protection/>
    </xf>
    <xf numFmtId="172" fontId="2" fillId="34" borderId="0" xfId="69" applyNumberFormat="1" applyFont="1" applyFill="1">
      <alignment/>
      <protection/>
    </xf>
    <xf numFmtId="0" fontId="4" fillId="34" borderId="0" xfId="69" applyFont="1" applyFill="1" applyBorder="1" applyAlignment="1">
      <alignment horizontal="center"/>
      <protection/>
    </xf>
    <xf numFmtId="172" fontId="2" fillId="34" borderId="0" xfId="69" applyNumberFormat="1" applyFont="1" applyFill="1" applyBorder="1" applyAlignment="1">
      <alignment horizontal="right"/>
      <protection/>
    </xf>
    <xf numFmtId="0" fontId="3" fillId="34" borderId="0" xfId="69" applyFill="1">
      <alignment/>
      <protection/>
    </xf>
    <xf numFmtId="0" fontId="0" fillId="34" borderId="0" xfId="0" applyFill="1" applyAlignment="1">
      <alignment/>
    </xf>
    <xf numFmtId="0" fontId="4" fillId="34" borderId="18" xfId="69" applyFont="1" applyFill="1" applyBorder="1" applyAlignment="1">
      <alignment vertical="top" wrapText="1"/>
      <protection/>
    </xf>
    <xf numFmtId="0" fontId="4" fillId="34" borderId="18" xfId="0" applyFont="1" applyFill="1" applyBorder="1" applyAlignment="1">
      <alignment horizontal="left" vertical="top" wrapText="1"/>
    </xf>
    <xf numFmtId="49" fontId="4" fillId="34" borderId="18" xfId="0" applyNumberFormat="1" applyFont="1" applyFill="1" applyBorder="1" applyAlignment="1">
      <alignment vertical="top" wrapText="1" shrinkToFit="1"/>
    </xf>
    <xf numFmtId="0" fontId="4" fillId="34" borderId="18" xfId="69" applyFont="1" applyFill="1" applyBorder="1" applyAlignment="1">
      <alignment vertical="top"/>
      <protection/>
    </xf>
    <xf numFmtId="49" fontId="4" fillId="34" borderId="18" xfId="69" applyNumberFormat="1" applyFont="1" applyFill="1" applyBorder="1" applyAlignment="1">
      <alignment horizontal="center" vertical="top"/>
      <protection/>
    </xf>
    <xf numFmtId="49" fontId="2" fillId="34" borderId="18" xfId="0" applyNumberFormat="1" applyFont="1" applyFill="1" applyBorder="1" applyAlignment="1">
      <alignment vertical="top" wrapText="1" shrinkToFit="1"/>
    </xf>
    <xf numFmtId="49" fontId="2" fillId="34" borderId="18" xfId="0" applyNumberFormat="1" applyFont="1" applyFill="1" applyBorder="1" applyAlignment="1">
      <alignment horizontal="center" vertical="top" wrapText="1" shrinkToFit="1"/>
    </xf>
    <xf numFmtId="0" fontId="4" fillId="34" borderId="18" xfId="69" applyFont="1" applyFill="1" applyBorder="1" applyAlignment="1">
      <alignment wrapText="1"/>
      <protection/>
    </xf>
    <xf numFmtId="49" fontId="4" fillId="34" borderId="18" xfId="69" applyNumberFormat="1" applyFont="1" applyFill="1" applyBorder="1" applyAlignment="1">
      <alignment horizontal="center" vertical="center"/>
      <protection/>
    </xf>
    <xf numFmtId="49" fontId="2" fillId="34" borderId="18" xfId="70" applyNumberFormat="1" applyFont="1" applyFill="1" applyBorder="1" applyAlignment="1">
      <alignment horizontal="center" vertical="top"/>
      <protection/>
    </xf>
    <xf numFmtId="49" fontId="2" fillId="34" borderId="18" xfId="0" applyNumberFormat="1" applyFont="1" applyFill="1" applyBorder="1" applyAlignment="1">
      <alignment vertical="top"/>
    </xf>
    <xf numFmtId="0" fontId="2" fillId="34" borderId="18" xfId="0" applyFont="1" applyFill="1" applyBorder="1" applyAlignment="1">
      <alignment horizontal="left" vertical="top" wrapText="1"/>
    </xf>
    <xf numFmtId="0" fontId="2" fillId="34" borderId="18" xfId="69" applyFont="1" applyFill="1" applyBorder="1" applyAlignment="1">
      <alignment vertical="top" wrapText="1"/>
      <protection/>
    </xf>
    <xf numFmtId="49" fontId="2" fillId="34" borderId="19" xfId="0" applyNumberFormat="1" applyFont="1" applyFill="1" applyBorder="1" applyAlignment="1">
      <alignment horizontal="left" vertical="top" wrapText="1" shrinkToFit="1"/>
    </xf>
    <xf numFmtId="49" fontId="4" fillId="34" borderId="19" xfId="0" applyNumberFormat="1" applyFont="1" applyFill="1" applyBorder="1" applyAlignment="1">
      <alignment horizontal="left" vertical="top" wrapText="1" shrinkToFit="1"/>
    </xf>
    <xf numFmtId="49" fontId="4" fillId="34" borderId="18" xfId="0" applyNumberFormat="1" applyFont="1" applyFill="1" applyBorder="1" applyAlignment="1">
      <alignment horizontal="center" vertical="top" wrapText="1" shrinkToFit="1"/>
    </xf>
    <xf numFmtId="49" fontId="4" fillId="34" borderId="18" xfId="69" applyNumberFormat="1" applyFont="1" applyFill="1" applyBorder="1" applyAlignment="1">
      <alignment horizontal="left" vertical="top"/>
      <protection/>
    </xf>
    <xf numFmtId="49" fontId="2" fillId="34" borderId="0" xfId="69" applyNumberFormat="1" applyFont="1" applyFill="1" applyBorder="1" applyAlignment="1">
      <alignment horizontal="left"/>
      <protection/>
    </xf>
    <xf numFmtId="0" fontId="4" fillId="34" borderId="0" xfId="69" applyFont="1" applyFill="1" applyBorder="1">
      <alignment/>
      <protection/>
    </xf>
    <xf numFmtId="172" fontId="4" fillId="34" borderId="0" xfId="69" applyNumberFormat="1" applyFont="1" applyFill="1" applyBorder="1" applyAlignment="1">
      <alignment vertical="center"/>
      <protection/>
    </xf>
    <xf numFmtId="4" fontId="0" fillId="0" borderId="0" xfId="0" applyNumberFormat="1" applyAlignment="1">
      <alignment/>
    </xf>
    <xf numFmtId="4" fontId="6" fillId="0" borderId="0" xfId="0" applyNumberFormat="1" applyFont="1" applyAlignment="1">
      <alignment/>
    </xf>
    <xf numFmtId="4" fontId="0" fillId="0" borderId="0" xfId="0" applyNumberFormat="1" applyAlignment="1">
      <alignment vertical="center"/>
    </xf>
    <xf numFmtId="4" fontId="4" fillId="0" borderId="18" xfId="0" applyNumberFormat="1" applyFont="1" applyFill="1" applyBorder="1" applyAlignment="1">
      <alignment horizontal="right" vertical="center"/>
    </xf>
    <xf numFmtId="0" fontId="4" fillId="34" borderId="0" xfId="69" applyFont="1" applyFill="1" applyBorder="1" applyAlignment="1">
      <alignment horizontal="center"/>
      <protection/>
    </xf>
    <xf numFmtId="0" fontId="3" fillId="35" borderId="0" xfId="69" applyFill="1">
      <alignment/>
      <protection/>
    </xf>
    <xf numFmtId="0" fontId="0" fillId="35" borderId="0" xfId="0" applyFill="1" applyAlignment="1">
      <alignment/>
    </xf>
    <xf numFmtId="0" fontId="11" fillId="34" borderId="0" xfId="69" applyFont="1" applyFill="1">
      <alignment/>
      <protection/>
    </xf>
    <xf numFmtId="172" fontId="4" fillId="34" borderId="0" xfId="69" applyNumberFormat="1" applyFont="1" applyFill="1" applyBorder="1" applyAlignment="1">
      <alignment horizontal="center"/>
      <protection/>
    </xf>
    <xf numFmtId="172" fontId="2" fillId="34" borderId="0" xfId="69" applyNumberFormat="1" applyFont="1" applyFill="1" applyBorder="1" applyAlignment="1">
      <alignment horizontal="center"/>
      <protection/>
    </xf>
    <xf numFmtId="172" fontId="2" fillId="34" borderId="0" xfId="69" applyNumberFormat="1" applyFont="1" applyFill="1" applyBorder="1" applyAlignment="1">
      <alignment horizontal="center" vertical="center"/>
      <protection/>
    </xf>
    <xf numFmtId="49" fontId="4" fillId="34" borderId="18" xfId="69" applyNumberFormat="1" applyFont="1" applyFill="1" applyBorder="1" applyAlignment="1">
      <alignment horizontal="left"/>
      <protection/>
    </xf>
    <xf numFmtId="0" fontId="4" fillId="34" borderId="18" xfId="69" applyFont="1" applyFill="1" applyBorder="1">
      <alignment/>
      <protection/>
    </xf>
    <xf numFmtId="4" fontId="4" fillId="34" borderId="18" xfId="69" applyNumberFormat="1" applyFont="1" applyFill="1" applyBorder="1" applyAlignment="1">
      <alignment horizontal="right" wrapText="1" shrinkToFit="1"/>
      <protection/>
    </xf>
    <xf numFmtId="173" fontId="4" fillId="34" borderId="0" xfId="69" applyNumberFormat="1" applyFont="1" applyFill="1" applyBorder="1" applyAlignment="1">
      <alignment horizontal="right" vertical="top"/>
      <protection/>
    </xf>
    <xf numFmtId="0" fontId="4" fillId="34" borderId="20" xfId="69" applyFont="1" applyFill="1" applyBorder="1" applyAlignment="1">
      <alignment horizontal="left" wrapText="1"/>
      <protection/>
    </xf>
    <xf numFmtId="4" fontId="4" fillId="34" borderId="20" xfId="69" applyNumberFormat="1" applyFont="1" applyFill="1" applyBorder="1" applyAlignment="1">
      <alignment horizontal="right" wrapText="1"/>
      <protection/>
    </xf>
    <xf numFmtId="4" fontId="57" fillId="0" borderId="18" xfId="44" applyNumberFormat="1" applyFont="1" applyBorder="1" applyProtection="1">
      <alignment horizontal="right"/>
      <protection/>
    </xf>
    <xf numFmtId="4" fontId="2" fillId="34" borderId="0" xfId="69" applyNumberFormat="1" applyFont="1" applyFill="1" applyBorder="1" applyAlignment="1">
      <alignment vertical="top"/>
      <protection/>
    </xf>
    <xf numFmtId="173" fontId="2" fillId="34" borderId="0" xfId="69" applyNumberFormat="1" applyFont="1" applyFill="1" applyBorder="1" applyAlignment="1">
      <alignment horizontal="right" vertical="top"/>
      <protection/>
    </xf>
    <xf numFmtId="4" fontId="58" fillId="0" borderId="18" xfId="47" applyNumberFormat="1" applyFont="1" applyBorder="1" applyProtection="1">
      <alignment horizontal="right"/>
      <protection/>
    </xf>
    <xf numFmtId="0" fontId="58" fillId="0" borderId="18" xfId="37" applyNumberFormat="1" applyFont="1" applyBorder="1" applyAlignment="1" applyProtection="1">
      <alignment wrapText="1"/>
      <protection/>
    </xf>
    <xf numFmtId="4" fontId="4" fillId="35" borderId="21" xfId="69" applyNumberFormat="1" applyFont="1" applyFill="1" applyBorder="1" applyAlignment="1">
      <alignment horizontal="right" vertical="top"/>
      <protection/>
    </xf>
    <xf numFmtId="4" fontId="4" fillId="35" borderId="18" xfId="69" applyNumberFormat="1" applyFont="1" applyFill="1" applyBorder="1" applyAlignment="1">
      <alignment vertical="top"/>
      <protection/>
    </xf>
    <xf numFmtId="173" fontId="4" fillId="35" borderId="18" xfId="69" applyNumberFormat="1" applyFont="1" applyFill="1" applyBorder="1" applyAlignment="1">
      <alignment vertical="top"/>
      <protection/>
    </xf>
    <xf numFmtId="4" fontId="2" fillId="34" borderId="18" xfId="69" applyNumberFormat="1" applyFont="1" applyFill="1" applyBorder="1" applyAlignment="1">
      <alignment/>
      <protection/>
    </xf>
    <xf numFmtId="173" fontId="2" fillId="34" borderId="18" xfId="69" applyNumberFormat="1" applyFont="1" applyFill="1" applyBorder="1" applyAlignment="1">
      <alignment/>
      <protection/>
    </xf>
    <xf numFmtId="4" fontId="4" fillId="34" borderId="21" xfId="69" applyNumberFormat="1" applyFont="1" applyFill="1" applyBorder="1" applyAlignment="1">
      <alignment horizontal="right"/>
      <protection/>
    </xf>
    <xf numFmtId="4" fontId="4" fillId="34" borderId="18" xfId="69" applyNumberFormat="1" applyFont="1" applyFill="1" applyBorder="1" applyAlignment="1">
      <alignment horizontal="right"/>
      <protection/>
    </xf>
    <xf numFmtId="4" fontId="4" fillId="34" borderId="18" xfId="69" applyNumberFormat="1" applyFont="1" applyFill="1" applyBorder="1" applyAlignment="1">
      <alignment/>
      <protection/>
    </xf>
    <xf numFmtId="173" fontId="4" fillId="34" borderId="18" xfId="69" applyNumberFormat="1" applyFont="1" applyFill="1" applyBorder="1" applyAlignment="1">
      <alignment/>
      <protection/>
    </xf>
    <xf numFmtId="4" fontId="7" fillId="34" borderId="18" xfId="69" applyNumberFormat="1" applyFont="1" applyFill="1" applyBorder="1" applyAlignment="1">
      <alignment/>
      <protection/>
    </xf>
    <xf numFmtId="173" fontId="7" fillId="34" borderId="18" xfId="69" applyNumberFormat="1" applyFont="1" applyFill="1" applyBorder="1" applyAlignment="1">
      <alignment/>
      <protection/>
    </xf>
    <xf numFmtId="4" fontId="4" fillId="34" borderId="21" xfId="0" applyNumberFormat="1" applyFont="1" applyFill="1" applyBorder="1" applyAlignment="1">
      <alignment/>
    </xf>
    <xf numFmtId="4" fontId="4" fillId="0" borderId="21" xfId="0" applyNumberFormat="1" applyFont="1" applyFill="1" applyBorder="1" applyAlignment="1">
      <alignment/>
    </xf>
    <xf numFmtId="4" fontId="7" fillId="34" borderId="21" xfId="69" applyNumberFormat="1" applyFont="1" applyFill="1" applyBorder="1" applyAlignment="1">
      <alignment horizontal="right"/>
      <protection/>
    </xf>
    <xf numFmtId="4" fontId="4" fillId="35" borderId="21" xfId="69" applyNumberFormat="1" applyFont="1" applyFill="1" applyBorder="1" applyAlignment="1">
      <alignment horizontal="right"/>
      <protection/>
    </xf>
    <xf numFmtId="173" fontId="4" fillId="35" borderId="18" xfId="69" applyNumberFormat="1" applyFont="1" applyFill="1" applyBorder="1" applyAlignment="1">
      <alignment/>
      <protection/>
    </xf>
    <xf numFmtId="4" fontId="2" fillId="0" borderId="18" xfId="0" applyNumberFormat="1" applyFont="1" applyFill="1" applyBorder="1" applyAlignment="1">
      <alignment horizontal="right" vertical="center"/>
    </xf>
    <xf numFmtId="4" fontId="2" fillId="0" borderId="18" xfId="0" applyNumberFormat="1" applyFont="1" applyFill="1" applyBorder="1" applyAlignment="1">
      <alignment/>
    </xf>
    <xf numFmtId="4" fontId="4" fillId="35" borderId="18" xfId="69" applyNumberFormat="1" applyFont="1" applyFill="1" applyBorder="1" applyAlignment="1">
      <alignment/>
      <protection/>
    </xf>
    <xf numFmtId="49" fontId="2" fillId="34" borderId="18" xfId="0" applyNumberFormat="1" applyFont="1" applyFill="1" applyBorder="1" applyAlignment="1">
      <alignment/>
    </xf>
    <xf numFmtId="4" fontId="7" fillId="0" borderId="18" xfId="0" applyNumberFormat="1" applyFont="1" applyFill="1" applyBorder="1" applyAlignment="1">
      <alignment/>
    </xf>
    <xf numFmtId="4" fontId="58" fillId="0" borderId="18" xfId="47" applyNumberFormat="1" applyFont="1" applyBorder="1" applyAlignment="1" applyProtection="1">
      <alignment horizontal="right" wrapText="1"/>
      <protection/>
    </xf>
    <xf numFmtId="4" fontId="2" fillId="34" borderId="18" xfId="0" applyNumberFormat="1" applyFont="1" applyFill="1" applyBorder="1" applyAlignment="1">
      <alignment horizontal="right"/>
    </xf>
    <xf numFmtId="49" fontId="2" fillId="0" borderId="18" xfId="0" applyNumberFormat="1" applyFont="1" applyFill="1" applyBorder="1" applyAlignment="1">
      <alignment vertical="center" wrapText="1"/>
    </xf>
    <xf numFmtId="0" fontId="4" fillId="34" borderId="18" xfId="69" applyFont="1" applyFill="1" applyBorder="1" applyAlignment="1">
      <alignment horizontal="justify" vertical="center"/>
      <protection/>
    </xf>
    <xf numFmtId="0" fontId="2" fillId="34" borderId="18" xfId="69" applyFont="1" applyFill="1" applyBorder="1" applyAlignment="1">
      <alignment horizontal="justify" vertical="center"/>
      <protection/>
    </xf>
    <xf numFmtId="0" fontId="2" fillId="0" borderId="18" xfId="69" applyFont="1" applyFill="1" applyBorder="1" applyAlignment="1">
      <alignment horizontal="left" vertical="center"/>
      <protection/>
    </xf>
    <xf numFmtId="0" fontId="4" fillId="34" borderId="18" xfId="69" applyFont="1" applyFill="1" applyBorder="1" applyAlignment="1">
      <alignment horizontal="justify" vertical="center" wrapText="1"/>
      <protection/>
    </xf>
    <xf numFmtId="4" fontId="4" fillId="0" borderId="18" xfId="69" applyNumberFormat="1" applyFont="1" applyFill="1" applyBorder="1" applyAlignment="1">
      <alignment horizontal="right" vertical="center"/>
      <protection/>
    </xf>
    <xf numFmtId="4" fontId="4" fillId="34" borderId="18" xfId="69" applyNumberFormat="1" applyFont="1" applyFill="1" applyBorder="1" applyAlignment="1">
      <alignment horizontal="right" vertical="center"/>
      <protection/>
    </xf>
    <xf numFmtId="0" fontId="4" fillId="34" borderId="18" xfId="69" applyFont="1" applyFill="1" applyBorder="1" applyAlignment="1">
      <alignment horizontal="justify" vertical="center" wrapText="1" shrinkToFit="1"/>
      <protection/>
    </xf>
    <xf numFmtId="0" fontId="4" fillId="34" borderId="18" xfId="0" applyFont="1" applyFill="1" applyBorder="1" applyAlignment="1">
      <alignment horizontal="justify" vertical="center" wrapText="1"/>
    </xf>
    <xf numFmtId="4" fontId="4" fillId="34" borderId="21" xfId="69" applyNumberFormat="1" applyFont="1" applyFill="1" applyBorder="1" applyAlignment="1">
      <alignment horizontal="right" vertical="center"/>
      <protection/>
    </xf>
    <xf numFmtId="4" fontId="4" fillId="35" borderId="21" xfId="69" applyNumberFormat="1" applyFont="1" applyFill="1" applyBorder="1" applyAlignment="1">
      <alignment horizontal="right" vertical="center"/>
      <protection/>
    </xf>
    <xf numFmtId="0" fontId="4" fillId="34" borderId="18" xfId="69" applyFont="1" applyFill="1" applyBorder="1" applyAlignment="1">
      <alignment vertical="center" wrapText="1"/>
      <protection/>
    </xf>
    <xf numFmtId="49" fontId="2" fillId="0" borderId="18" xfId="0" applyNumberFormat="1" applyFont="1" applyFill="1" applyBorder="1" applyAlignment="1">
      <alignment horizontal="left" vertical="center"/>
    </xf>
    <xf numFmtId="0" fontId="4" fillId="34" borderId="18" xfId="0" applyFont="1" applyFill="1" applyBorder="1" applyAlignment="1">
      <alignment horizontal="left" vertical="center" wrapText="1"/>
    </xf>
    <xf numFmtId="49" fontId="4" fillId="34" borderId="18" xfId="0" applyNumberFormat="1" applyFont="1" applyFill="1" applyBorder="1" applyAlignment="1">
      <alignment vertical="center" wrapText="1" shrinkToFit="1"/>
    </xf>
    <xf numFmtId="0" fontId="4" fillId="34" borderId="18" xfId="69" applyFont="1" applyFill="1" applyBorder="1" applyAlignment="1">
      <alignment vertical="center"/>
      <protection/>
    </xf>
    <xf numFmtId="49" fontId="4" fillId="34" borderId="18" xfId="0" applyNumberFormat="1" applyFont="1" applyFill="1" applyBorder="1" applyAlignment="1">
      <alignment vertical="center"/>
    </xf>
    <xf numFmtId="0" fontId="4" fillId="34" borderId="18" xfId="69" applyFont="1" applyFill="1" applyBorder="1" applyAlignment="1">
      <alignment vertical="center" wrapText="1" shrinkToFit="1"/>
      <protection/>
    </xf>
    <xf numFmtId="4" fontId="4" fillId="0" borderId="18" xfId="0" applyNumberFormat="1" applyFont="1" applyBorder="1" applyAlignment="1">
      <alignment horizontal="right" vertical="center"/>
    </xf>
    <xf numFmtId="0" fontId="57" fillId="0" borderId="6" xfId="40" applyNumberFormat="1" applyFont="1" applyFill="1" applyAlignment="1" applyProtection="1">
      <alignment horizontal="left" vertical="center" wrapText="1"/>
      <protection/>
    </xf>
    <xf numFmtId="4" fontId="4" fillId="35" borderId="18" xfId="69" applyNumberFormat="1" applyFont="1" applyFill="1" applyBorder="1" applyAlignment="1">
      <alignment horizontal="right" vertical="center"/>
      <protection/>
    </xf>
    <xf numFmtId="173" fontId="4" fillId="35" borderId="18" xfId="69" applyNumberFormat="1" applyFont="1" applyFill="1" applyBorder="1" applyAlignment="1">
      <alignment horizontal="right" vertical="center"/>
      <protection/>
    </xf>
    <xf numFmtId="173" fontId="4" fillId="34" borderId="18" xfId="69" applyNumberFormat="1" applyFont="1" applyFill="1" applyBorder="1" applyAlignment="1">
      <alignment horizontal="right" vertical="center"/>
      <protection/>
    </xf>
    <xf numFmtId="4" fontId="2" fillId="34" borderId="18" xfId="69" applyNumberFormat="1" applyFont="1" applyFill="1" applyBorder="1" applyAlignment="1">
      <alignment horizontal="right" vertical="center"/>
      <protection/>
    </xf>
    <xf numFmtId="173" fontId="2" fillId="34" borderId="18" xfId="69" applyNumberFormat="1" applyFont="1" applyFill="1" applyBorder="1" applyAlignment="1">
      <alignment horizontal="right" vertical="center"/>
      <protection/>
    </xf>
    <xf numFmtId="4" fontId="2" fillId="34" borderId="18" xfId="69" applyNumberFormat="1" applyFont="1" applyFill="1" applyBorder="1" applyAlignment="1">
      <alignment horizontal="center" vertical="center" wrapText="1"/>
      <protection/>
    </xf>
    <xf numFmtId="172" fontId="2" fillId="34" borderId="18" xfId="69" applyNumberFormat="1" applyFont="1" applyFill="1" applyBorder="1" applyAlignment="1">
      <alignment horizontal="center" vertical="center" wrapText="1"/>
      <protection/>
    </xf>
    <xf numFmtId="0" fontId="3" fillId="34" borderId="18" xfId="69" applyFill="1" applyBorder="1">
      <alignment/>
      <protection/>
    </xf>
    <xf numFmtId="0" fontId="0" fillId="34" borderId="18" xfId="0" applyFill="1" applyBorder="1" applyAlignment="1">
      <alignment/>
    </xf>
    <xf numFmtId="0" fontId="4" fillId="0" borderId="18" xfId="69" applyFont="1" applyFill="1" applyBorder="1" applyAlignment="1">
      <alignment horizontal="left" vertical="center"/>
      <protection/>
    </xf>
    <xf numFmtId="0" fontId="4" fillId="34" borderId="18" xfId="69" applyFont="1" applyFill="1" applyBorder="1" applyAlignment="1">
      <alignment horizontal="left" vertical="center"/>
      <protection/>
    </xf>
    <xf numFmtId="2" fontId="4" fillId="34" borderId="18" xfId="69" applyNumberFormat="1" applyFont="1" applyFill="1" applyBorder="1" applyAlignment="1">
      <alignment horizontal="left" vertical="center" wrapText="1"/>
      <protection/>
    </xf>
    <xf numFmtId="49" fontId="4" fillId="0" borderId="18" xfId="0" applyNumberFormat="1" applyFont="1" applyFill="1" applyBorder="1" applyAlignment="1">
      <alignment horizontal="left" vertical="center"/>
    </xf>
    <xf numFmtId="49" fontId="4" fillId="34" borderId="18" xfId="69" applyNumberFormat="1" applyFont="1" applyFill="1" applyBorder="1" applyAlignment="1">
      <alignment horizontal="left" vertical="center"/>
      <protection/>
    </xf>
    <xf numFmtId="49" fontId="4" fillId="34" borderId="18" xfId="0" applyNumberFormat="1" applyFont="1" applyFill="1" applyBorder="1" applyAlignment="1">
      <alignment horizontal="left" vertical="center"/>
    </xf>
    <xf numFmtId="49" fontId="2" fillId="0" borderId="18" xfId="0" applyNumberFormat="1" applyFont="1" applyFill="1" applyBorder="1" applyAlignment="1">
      <alignment/>
    </xf>
    <xf numFmtId="49" fontId="2" fillId="0" borderId="18" xfId="0" applyNumberFormat="1" applyFont="1" applyFill="1" applyBorder="1" applyAlignment="1">
      <alignment wrapText="1"/>
    </xf>
    <xf numFmtId="49" fontId="2" fillId="0" borderId="22" xfId="0" applyNumberFormat="1" applyFont="1" applyBorder="1" applyAlignment="1">
      <alignment/>
    </xf>
    <xf numFmtId="0" fontId="2" fillId="0" borderId="18" xfId="69" applyFont="1" applyFill="1" applyBorder="1" applyAlignment="1">
      <alignment vertical="center" wrapText="1"/>
      <protection/>
    </xf>
    <xf numFmtId="49" fontId="2" fillId="0" borderId="18" xfId="0" applyNumberFormat="1" applyFont="1" applyFill="1" applyBorder="1" applyAlignment="1">
      <alignment vertical="center"/>
    </xf>
    <xf numFmtId="4" fontId="2" fillId="0" borderId="21" xfId="0" applyNumberFormat="1" applyFont="1" applyFill="1" applyBorder="1" applyAlignment="1">
      <alignment/>
    </xf>
    <xf numFmtId="49" fontId="7" fillId="34" borderId="18" xfId="0" applyNumberFormat="1" applyFont="1" applyFill="1" applyBorder="1" applyAlignment="1">
      <alignment/>
    </xf>
    <xf numFmtId="49" fontId="7" fillId="34" borderId="18" xfId="0" applyNumberFormat="1" applyFont="1" applyFill="1" applyBorder="1" applyAlignment="1">
      <alignment horizontal="center" vertical="top" wrapText="1" shrinkToFit="1"/>
    </xf>
    <xf numFmtId="4" fontId="7" fillId="0" borderId="21" xfId="0" applyNumberFormat="1" applyFont="1" applyFill="1" applyBorder="1" applyAlignment="1">
      <alignment/>
    </xf>
    <xf numFmtId="49" fontId="4" fillId="0" borderId="23" xfId="0" applyNumberFormat="1" applyFont="1" applyBorder="1" applyAlignment="1">
      <alignment/>
    </xf>
    <xf numFmtId="49" fontId="4" fillId="0" borderId="18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9" fontId="57" fillId="0" borderId="18" xfId="41" applyNumberFormat="1" applyFont="1" applyFill="1" applyBorder="1" applyAlignment="1" applyProtection="1">
      <alignment horizontal="center"/>
      <protection/>
    </xf>
    <xf numFmtId="49" fontId="58" fillId="0" borderId="18" xfId="38" applyNumberFormat="1" applyFont="1" applyFill="1" applyBorder="1" applyAlignment="1" applyProtection="1">
      <alignment horizontal="center" shrinkToFit="1"/>
      <protection/>
    </xf>
    <xf numFmtId="49" fontId="2" fillId="0" borderId="23" xfId="0" applyNumberFormat="1" applyFont="1" applyBorder="1" applyAlignment="1">
      <alignment wrapText="1"/>
    </xf>
    <xf numFmtId="0" fontId="57" fillId="0" borderId="18" xfId="45" applyNumberFormat="1" applyFont="1" applyBorder="1" applyAlignment="1" applyProtection="1">
      <alignment horizontal="left" wrapText="1"/>
      <protection/>
    </xf>
    <xf numFmtId="4" fontId="2" fillId="34" borderId="20" xfId="69" applyNumberFormat="1" applyFont="1" applyFill="1" applyBorder="1" applyAlignment="1">
      <alignment horizontal="right" wrapText="1"/>
      <protection/>
    </xf>
    <xf numFmtId="0" fontId="2" fillId="34" borderId="24" xfId="69" applyFont="1" applyFill="1" applyBorder="1" applyAlignment="1">
      <alignment horizontal="center" vertical="center"/>
      <protection/>
    </xf>
    <xf numFmtId="0" fontId="2" fillId="34" borderId="23" xfId="69" applyFont="1" applyFill="1" applyBorder="1" applyAlignment="1">
      <alignment horizontal="center" vertical="center"/>
      <protection/>
    </xf>
    <xf numFmtId="4" fontId="2" fillId="34" borderId="24" xfId="69" applyNumberFormat="1" applyFont="1" applyFill="1" applyBorder="1" applyAlignment="1">
      <alignment horizontal="center" vertical="center" wrapText="1" shrinkToFit="1"/>
      <protection/>
    </xf>
    <xf numFmtId="4" fontId="2" fillId="34" borderId="23" xfId="69" applyNumberFormat="1" applyFont="1" applyFill="1" applyBorder="1" applyAlignment="1">
      <alignment horizontal="center" vertical="center" wrapText="1" shrinkToFit="1"/>
      <protection/>
    </xf>
    <xf numFmtId="4" fontId="2" fillId="34" borderId="24" xfId="69" applyNumberFormat="1" applyFont="1" applyFill="1" applyBorder="1" applyAlignment="1">
      <alignment horizontal="center" vertical="center" wrapText="1"/>
      <protection/>
    </xf>
    <xf numFmtId="4" fontId="2" fillId="34" borderId="23" xfId="69" applyNumberFormat="1" applyFont="1" applyFill="1" applyBorder="1" applyAlignment="1">
      <alignment horizontal="center" vertical="center" wrapText="1"/>
      <protection/>
    </xf>
    <xf numFmtId="4" fontId="2" fillId="34" borderId="0" xfId="69" applyNumberFormat="1" applyFont="1" applyFill="1" applyBorder="1" applyAlignment="1">
      <alignment horizontal="center" vertical="center" wrapText="1"/>
      <protection/>
    </xf>
    <xf numFmtId="4" fontId="2" fillId="34" borderId="18" xfId="69" applyNumberFormat="1" applyFont="1" applyFill="1" applyBorder="1" applyAlignment="1">
      <alignment horizontal="center" vertical="center" wrapText="1"/>
      <protection/>
    </xf>
    <xf numFmtId="49" fontId="7" fillId="34" borderId="19" xfId="0" applyNumberFormat="1" applyFont="1" applyFill="1" applyBorder="1" applyAlignment="1">
      <alignment horizontal="left" vertical="top" wrapText="1" shrinkToFit="1"/>
    </xf>
    <xf numFmtId="49" fontId="7" fillId="34" borderId="21" xfId="0" applyNumberFormat="1" applyFont="1" applyFill="1" applyBorder="1" applyAlignment="1">
      <alignment horizontal="left" vertical="top" wrapText="1" shrinkToFit="1"/>
    </xf>
    <xf numFmtId="49" fontId="7" fillId="0" borderId="19" xfId="0" applyNumberFormat="1" applyFont="1" applyFill="1" applyBorder="1" applyAlignment="1">
      <alignment horizontal="left" vertical="top" wrapText="1" shrinkToFit="1"/>
    </xf>
    <xf numFmtId="49" fontId="7" fillId="0" borderId="21" xfId="0" applyNumberFormat="1" applyFont="1" applyFill="1" applyBorder="1" applyAlignment="1">
      <alignment horizontal="left" vertical="top" wrapText="1" shrinkToFit="1"/>
    </xf>
    <xf numFmtId="0" fontId="4" fillId="35" borderId="19" xfId="69" applyFont="1" applyFill="1" applyBorder="1" applyAlignment="1">
      <alignment horizontal="right" vertical="center"/>
      <protection/>
    </xf>
    <xf numFmtId="0" fontId="4" fillId="35" borderId="21" xfId="69" applyFont="1" applyFill="1" applyBorder="1" applyAlignment="1">
      <alignment horizontal="right" vertical="center"/>
      <protection/>
    </xf>
    <xf numFmtId="0" fontId="4" fillId="35" borderId="19" xfId="69" applyFont="1" applyFill="1" applyBorder="1" applyAlignment="1">
      <alignment horizontal="right"/>
      <protection/>
    </xf>
    <xf numFmtId="0" fontId="4" fillId="35" borderId="21" xfId="69" applyFont="1" applyFill="1" applyBorder="1" applyAlignment="1">
      <alignment horizontal="right"/>
      <protection/>
    </xf>
    <xf numFmtId="0" fontId="4" fillId="34" borderId="18" xfId="69" applyFont="1" applyFill="1" applyBorder="1" applyAlignment="1">
      <alignment horizontal="center"/>
      <protection/>
    </xf>
    <xf numFmtId="0" fontId="4" fillId="34" borderId="25" xfId="69" applyFont="1" applyFill="1" applyBorder="1" applyAlignment="1">
      <alignment horizontal="left" wrapText="1"/>
      <protection/>
    </xf>
    <xf numFmtId="0" fontId="4" fillId="34" borderId="20" xfId="69" applyFont="1" applyFill="1" applyBorder="1" applyAlignment="1">
      <alignment horizontal="left" wrapText="1"/>
      <protection/>
    </xf>
    <xf numFmtId="0" fontId="4" fillId="35" borderId="18" xfId="69" applyFont="1" applyFill="1" applyBorder="1" applyAlignment="1">
      <alignment horizontal="center" vertical="top"/>
      <protection/>
    </xf>
    <xf numFmtId="0" fontId="4" fillId="35" borderId="19" xfId="69" applyFont="1" applyFill="1" applyBorder="1" applyAlignment="1">
      <alignment horizontal="center" vertical="center"/>
      <protection/>
    </xf>
    <xf numFmtId="0" fontId="4" fillId="35" borderId="21" xfId="69" applyFont="1" applyFill="1" applyBorder="1" applyAlignment="1">
      <alignment horizontal="center" vertical="center"/>
      <protection/>
    </xf>
    <xf numFmtId="0" fontId="4" fillId="35" borderId="19" xfId="69" applyFont="1" applyFill="1" applyBorder="1" applyAlignment="1">
      <alignment horizontal="center"/>
      <protection/>
    </xf>
    <xf numFmtId="0" fontId="4" fillId="35" borderId="26" xfId="69" applyFont="1" applyFill="1" applyBorder="1" applyAlignment="1">
      <alignment horizontal="center"/>
      <protection/>
    </xf>
    <xf numFmtId="49" fontId="4" fillId="34" borderId="0" xfId="69" applyNumberFormat="1" applyFont="1" applyFill="1" applyBorder="1" applyAlignment="1">
      <alignment horizontal="center"/>
      <protection/>
    </xf>
    <xf numFmtId="0" fontId="4" fillId="34" borderId="0" xfId="69" applyFont="1" applyFill="1" applyAlignment="1">
      <alignment horizontal="center"/>
      <protection/>
    </xf>
    <xf numFmtId="0" fontId="4" fillId="34" borderId="0" xfId="69" applyFont="1" applyFill="1" applyBorder="1" applyAlignment="1">
      <alignment horizontal="center"/>
      <protection/>
    </xf>
    <xf numFmtId="0" fontId="2" fillId="34" borderId="18" xfId="69" applyFont="1" applyFill="1" applyBorder="1" applyAlignment="1">
      <alignment horizontal="center" vertical="center"/>
      <protection/>
    </xf>
    <xf numFmtId="4" fontId="2" fillId="34" borderId="18" xfId="69" applyNumberFormat="1" applyFont="1" applyFill="1" applyBorder="1" applyAlignment="1">
      <alignment horizontal="center" vertical="center" wrapText="1" shrinkToFit="1"/>
      <protection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104" xfId="33"/>
    <cellStyle name="xl112" xfId="34"/>
    <cellStyle name="xl113" xfId="35"/>
    <cellStyle name="xl114" xfId="36"/>
    <cellStyle name="xl115" xfId="37"/>
    <cellStyle name="xl124" xfId="38"/>
    <cellStyle name="xl29" xfId="39"/>
    <cellStyle name="xl39" xfId="40"/>
    <cellStyle name="xl43" xfId="41"/>
    <cellStyle name="xl44" xfId="42"/>
    <cellStyle name="xl45" xfId="43"/>
    <cellStyle name="xl47" xfId="44"/>
    <cellStyle name="xl84" xfId="45"/>
    <cellStyle name="xl97" xfId="46"/>
    <cellStyle name="xl99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Обычный 10" xfId="68"/>
    <cellStyle name="Обычный_Лист1" xfId="69"/>
    <cellStyle name="Обычный_Лист2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4"/>
  <sheetViews>
    <sheetView tabSelected="1" zoomScalePageLayoutView="0" workbookViewId="0" topLeftCell="A1">
      <selection activeCell="F144" sqref="F144"/>
    </sheetView>
  </sheetViews>
  <sheetFormatPr defaultColWidth="9.00390625" defaultRowHeight="12.75"/>
  <cols>
    <col min="1" max="1" width="73.625" style="1" customWidth="1"/>
    <col min="2" max="2" width="28.625" style="1" customWidth="1"/>
    <col min="3" max="3" width="18.625" style="2" customWidth="1"/>
    <col min="4" max="4" width="18.625" style="1" customWidth="1"/>
    <col min="5" max="5" width="18.375" style="1" customWidth="1"/>
    <col min="6" max="6" width="17.50390625" style="1" customWidth="1"/>
    <col min="7" max="7" width="11.50390625" style="0" customWidth="1"/>
    <col min="8" max="8" width="16.50390625" style="0" customWidth="1"/>
  </cols>
  <sheetData>
    <row r="1" spans="1:6" ht="18">
      <c r="A1" s="13"/>
      <c r="B1" s="13"/>
      <c r="C1" s="3"/>
      <c r="D1" s="3"/>
      <c r="E1" s="14" t="s">
        <v>112</v>
      </c>
      <c r="F1" s="15"/>
    </row>
    <row r="2" spans="1:6" ht="18">
      <c r="A2" s="13"/>
      <c r="B2" s="13"/>
      <c r="C2" s="3"/>
      <c r="D2" s="3"/>
      <c r="E2" s="14" t="s">
        <v>116</v>
      </c>
      <c r="F2" s="15"/>
    </row>
    <row r="3" spans="1:6" ht="18">
      <c r="A3" s="13"/>
      <c r="B3" s="13"/>
      <c r="C3" s="3"/>
      <c r="D3" s="3"/>
      <c r="E3" s="14" t="s">
        <v>226</v>
      </c>
      <c r="F3" s="15"/>
    </row>
    <row r="4" spans="1:6" ht="18">
      <c r="A4" s="13"/>
      <c r="B4" s="13"/>
      <c r="C4" s="3"/>
      <c r="D4" s="3"/>
      <c r="E4" s="14" t="s">
        <v>113</v>
      </c>
      <c r="F4" s="15"/>
    </row>
    <row r="5" spans="1:6" ht="15">
      <c r="A5" s="13"/>
      <c r="B5" s="13"/>
      <c r="C5" s="3"/>
      <c r="D5" s="3"/>
      <c r="E5" s="3"/>
      <c r="F5" s="15"/>
    </row>
    <row r="6" spans="1:6" ht="15">
      <c r="A6" s="162" t="s">
        <v>110</v>
      </c>
      <c r="B6" s="162"/>
      <c r="C6" s="162"/>
      <c r="D6" s="162"/>
      <c r="E6" s="162"/>
      <c r="F6" s="162"/>
    </row>
    <row r="7" spans="1:6" ht="15">
      <c r="A7" s="162" t="s">
        <v>2</v>
      </c>
      <c r="B7" s="162"/>
      <c r="C7" s="162"/>
      <c r="D7" s="162"/>
      <c r="E7" s="162"/>
      <c r="F7" s="162"/>
    </row>
    <row r="8" spans="1:6" ht="15">
      <c r="A8" s="163" t="s">
        <v>227</v>
      </c>
      <c r="B8" s="163"/>
      <c r="C8" s="163"/>
      <c r="D8" s="163"/>
      <c r="E8" s="163"/>
      <c r="F8" s="163"/>
    </row>
    <row r="9" spans="1:6" ht="15">
      <c r="A9" s="5"/>
      <c r="B9" s="16"/>
      <c r="C9" s="5"/>
      <c r="D9" s="5"/>
      <c r="E9" s="5"/>
      <c r="F9" s="17" t="s">
        <v>109</v>
      </c>
    </row>
    <row r="10" spans="1:6" ht="28.5" customHeight="1">
      <c r="A10" s="164" t="s">
        <v>1</v>
      </c>
      <c r="B10" s="164" t="s">
        <v>0</v>
      </c>
      <c r="C10" s="165" t="s">
        <v>228</v>
      </c>
      <c r="D10" s="144" t="s">
        <v>111</v>
      </c>
      <c r="E10" s="144" t="s">
        <v>108</v>
      </c>
      <c r="F10" s="144"/>
    </row>
    <row r="11" spans="1:6" ht="33" customHeight="1">
      <c r="A11" s="164"/>
      <c r="B11" s="164"/>
      <c r="C11" s="165"/>
      <c r="D11" s="144"/>
      <c r="E11" s="110" t="s">
        <v>107</v>
      </c>
      <c r="F11" s="111" t="s">
        <v>106</v>
      </c>
    </row>
    <row r="12" spans="1:6" ht="15">
      <c r="A12" s="153" t="s">
        <v>105</v>
      </c>
      <c r="B12" s="153"/>
      <c r="C12" s="112"/>
      <c r="D12" s="112"/>
      <c r="E12" s="112"/>
      <c r="F12" s="113"/>
    </row>
    <row r="13" spans="1:6" ht="15">
      <c r="A13" s="156" t="s">
        <v>104</v>
      </c>
      <c r="B13" s="156"/>
      <c r="C13" s="105">
        <f>C14+C21+C26+C30+C32+C16+C35</f>
        <v>2459349741.35</v>
      </c>
      <c r="D13" s="105">
        <f>D14+D21+D26+D30+D32+D16+D35</f>
        <v>2673514964.1099997</v>
      </c>
      <c r="E13" s="105">
        <f>D13-C13</f>
        <v>214165222.75999975</v>
      </c>
      <c r="F13" s="106">
        <f>D13/C13</f>
        <v>1.087082052283641</v>
      </c>
    </row>
    <row r="14" spans="1:6" s="9" customFormat="1" ht="15">
      <c r="A14" s="86" t="s">
        <v>127</v>
      </c>
      <c r="B14" s="114" t="s">
        <v>103</v>
      </c>
      <c r="C14" s="90">
        <f>C15</f>
        <v>2192375178.94</v>
      </c>
      <c r="D14" s="90">
        <f>D15</f>
        <v>2408168082.79</v>
      </c>
      <c r="E14" s="91">
        <f aca="true" t="shared" si="0" ref="E14:E77">D14-C14</f>
        <v>215792903.8499999</v>
      </c>
      <c r="F14" s="107">
        <f aca="true" t="shared" si="1" ref="F14:F77">D14/C14</f>
        <v>1.0984288209075304</v>
      </c>
    </row>
    <row r="15" spans="1:6" s="8" customFormat="1" ht="15">
      <c r="A15" s="87" t="s">
        <v>102</v>
      </c>
      <c r="B15" s="88" t="s">
        <v>101</v>
      </c>
      <c r="C15" s="78">
        <v>2192375178.94</v>
      </c>
      <c r="D15" s="78">
        <v>2408168082.79</v>
      </c>
      <c r="E15" s="108">
        <f t="shared" si="0"/>
        <v>215792903.8499999</v>
      </c>
      <c r="F15" s="109">
        <f t="shared" si="1"/>
        <v>1.0984288209075304</v>
      </c>
    </row>
    <row r="16" spans="1:6" s="9" customFormat="1" ht="30.75">
      <c r="A16" s="89" t="s">
        <v>162</v>
      </c>
      <c r="B16" s="114" t="s">
        <v>100</v>
      </c>
      <c r="C16" s="43">
        <f>SUM(C17:C20)</f>
        <v>12439472.41</v>
      </c>
      <c r="D16" s="43">
        <f>SUM(D17:D20)</f>
        <v>14479314.12</v>
      </c>
      <c r="E16" s="91">
        <f t="shared" si="0"/>
        <v>2039841.709999999</v>
      </c>
      <c r="F16" s="107">
        <f t="shared" si="1"/>
        <v>1.163981368563524</v>
      </c>
    </row>
    <row r="17" spans="1:6" s="8" customFormat="1" ht="66.75" customHeight="1">
      <c r="A17" s="85" t="s">
        <v>168</v>
      </c>
      <c r="B17" s="97" t="s">
        <v>200</v>
      </c>
      <c r="C17" s="78">
        <v>5891957.54</v>
      </c>
      <c r="D17" s="78">
        <v>7502521.88</v>
      </c>
      <c r="E17" s="108">
        <f t="shared" si="0"/>
        <v>1610564.3399999999</v>
      </c>
      <c r="F17" s="109">
        <f>D17/C17</f>
        <v>1.2733496175194772</v>
      </c>
    </row>
    <row r="18" spans="1:6" s="8" customFormat="1" ht="82.5" customHeight="1">
      <c r="A18" s="85" t="s">
        <v>169</v>
      </c>
      <c r="B18" s="97" t="s">
        <v>201</v>
      </c>
      <c r="C18" s="78">
        <v>40925.41</v>
      </c>
      <c r="D18" s="78">
        <v>39184.92</v>
      </c>
      <c r="E18" s="108">
        <f t="shared" si="0"/>
        <v>-1740.4900000000052</v>
      </c>
      <c r="F18" s="109">
        <f t="shared" si="1"/>
        <v>0.9574716539186778</v>
      </c>
    </row>
    <row r="19" spans="1:6" s="8" customFormat="1" ht="64.5" customHeight="1">
      <c r="A19" s="85" t="s">
        <v>170</v>
      </c>
      <c r="B19" s="97" t="s">
        <v>202</v>
      </c>
      <c r="C19" s="78">
        <v>7283658.07</v>
      </c>
      <c r="D19" s="78">
        <v>7754441.72</v>
      </c>
      <c r="E19" s="108">
        <f t="shared" si="0"/>
        <v>470783.64999999944</v>
      </c>
      <c r="F19" s="109">
        <f t="shared" si="1"/>
        <v>1.0646356055536252</v>
      </c>
    </row>
    <row r="20" spans="1:6" s="8" customFormat="1" ht="67.5" customHeight="1">
      <c r="A20" s="85" t="s">
        <v>171</v>
      </c>
      <c r="B20" s="97" t="s">
        <v>203</v>
      </c>
      <c r="C20" s="78">
        <v>-777068.61</v>
      </c>
      <c r="D20" s="78">
        <v>-816834.4</v>
      </c>
      <c r="E20" s="108">
        <f t="shared" si="0"/>
        <v>-39765.79000000004</v>
      </c>
      <c r="F20" s="109">
        <f t="shared" si="1"/>
        <v>1.0511741041759493</v>
      </c>
    </row>
    <row r="21" spans="1:6" s="9" customFormat="1" ht="15">
      <c r="A21" s="86" t="s">
        <v>99</v>
      </c>
      <c r="B21" s="114" t="s">
        <v>98</v>
      </c>
      <c r="C21" s="90">
        <f>SUM(C22:C25)</f>
        <v>211387090</v>
      </c>
      <c r="D21" s="90">
        <f>SUM(D22:D25)</f>
        <v>170747204.72</v>
      </c>
      <c r="E21" s="91">
        <f t="shared" si="0"/>
        <v>-40639885.28</v>
      </c>
      <c r="F21" s="107">
        <f t="shared" si="1"/>
        <v>0.8077466070420857</v>
      </c>
    </row>
    <row r="22" spans="1:6" s="8" customFormat="1" ht="36" customHeight="1">
      <c r="A22" s="85" t="s">
        <v>172</v>
      </c>
      <c r="B22" s="97" t="s">
        <v>204</v>
      </c>
      <c r="C22" s="78">
        <v>200182000</v>
      </c>
      <c r="D22" s="78">
        <v>166289924.35</v>
      </c>
      <c r="E22" s="108">
        <f t="shared" si="0"/>
        <v>-33892075.650000006</v>
      </c>
      <c r="F22" s="109">
        <f t="shared" si="1"/>
        <v>0.8306936904916525</v>
      </c>
    </row>
    <row r="23" spans="1:6" s="8" customFormat="1" ht="15">
      <c r="A23" s="85" t="s">
        <v>173</v>
      </c>
      <c r="B23" s="97" t="s">
        <v>97</v>
      </c>
      <c r="C23" s="78">
        <v>0</v>
      </c>
      <c r="D23" s="78">
        <v>-1350322.31</v>
      </c>
      <c r="E23" s="108">
        <f t="shared" si="0"/>
        <v>-1350322.31</v>
      </c>
      <c r="F23" s="109"/>
    </row>
    <row r="24" spans="1:6" s="8" customFormat="1" ht="15">
      <c r="A24" s="85" t="s">
        <v>96</v>
      </c>
      <c r="B24" s="97" t="s">
        <v>95</v>
      </c>
      <c r="C24" s="78">
        <v>897590</v>
      </c>
      <c r="D24" s="78">
        <v>1948530.41</v>
      </c>
      <c r="E24" s="108">
        <f t="shared" si="0"/>
        <v>1050940.41</v>
      </c>
      <c r="F24" s="109">
        <f t="shared" si="1"/>
        <v>2.1708468343007388</v>
      </c>
    </row>
    <row r="25" spans="1:6" s="8" customFormat="1" ht="30.75">
      <c r="A25" s="85" t="s">
        <v>94</v>
      </c>
      <c r="B25" s="97" t="s">
        <v>93</v>
      </c>
      <c r="C25" s="78">
        <v>10307500</v>
      </c>
      <c r="D25" s="78">
        <v>3859072.27</v>
      </c>
      <c r="E25" s="108">
        <f t="shared" si="0"/>
        <v>-6448427.73</v>
      </c>
      <c r="F25" s="109">
        <f t="shared" si="1"/>
        <v>0.37439459325733687</v>
      </c>
    </row>
    <row r="26" spans="1:6" s="8" customFormat="1" ht="15">
      <c r="A26" s="86" t="s">
        <v>92</v>
      </c>
      <c r="B26" s="115" t="s">
        <v>91</v>
      </c>
      <c r="C26" s="91">
        <f>SUM(C27:C29)</f>
        <v>244000</v>
      </c>
      <c r="D26" s="91">
        <f>SUM(D27:D29)</f>
        <v>-298586.44999999995</v>
      </c>
      <c r="E26" s="91">
        <f t="shared" si="0"/>
        <v>-542586.45</v>
      </c>
      <c r="F26" s="107">
        <f t="shared" si="1"/>
        <v>-1.2237149590163932</v>
      </c>
    </row>
    <row r="27" spans="1:6" s="8" customFormat="1" ht="46.5">
      <c r="A27" s="87" t="s">
        <v>231</v>
      </c>
      <c r="B27" s="120" t="s">
        <v>232</v>
      </c>
      <c r="C27" s="108"/>
      <c r="D27" s="108">
        <v>586</v>
      </c>
      <c r="E27" s="108">
        <f t="shared" si="0"/>
        <v>586</v>
      </c>
      <c r="F27" s="109" t="e">
        <f t="shared" si="1"/>
        <v>#DIV/0!</v>
      </c>
    </row>
    <row r="28" spans="1:6" s="8" customFormat="1" ht="37.5" customHeight="1">
      <c r="A28" s="85" t="s">
        <v>174</v>
      </c>
      <c r="B28" s="97" t="s">
        <v>90</v>
      </c>
      <c r="C28" s="78">
        <v>200000</v>
      </c>
      <c r="D28" s="78">
        <v>-381781.36</v>
      </c>
      <c r="E28" s="108">
        <f t="shared" si="0"/>
        <v>-581781.36</v>
      </c>
      <c r="F28" s="109">
        <f t="shared" si="1"/>
        <v>-1.9089068</v>
      </c>
    </row>
    <row r="29" spans="1:6" s="8" customFormat="1" ht="33" customHeight="1">
      <c r="A29" s="85" t="s">
        <v>175</v>
      </c>
      <c r="B29" s="97" t="s">
        <v>89</v>
      </c>
      <c r="C29" s="78">
        <v>44000</v>
      </c>
      <c r="D29" s="78">
        <v>82608.91</v>
      </c>
      <c r="E29" s="108">
        <f t="shared" si="0"/>
        <v>38608.91</v>
      </c>
      <c r="F29" s="109">
        <f t="shared" si="1"/>
        <v>1.8774752272727273</v>
      </c>
    </row>
    <row r="30" spans="1:6" s="7" customFormat="1" ht="30.75">
      <c r="A30" s="92" t="s">
        <v>128</v>
      </c>
      <c r="B30" s="115" t="s">
        <v>88</v>
      </c>
      <c r="C30" s="91">
        <f>C31</f>
        <v>34496000</v>
      </c>
      <c r="D30" s="91">
        <f>D31</f>
        <v>72029844.9</v>
      </c>
      <c r="E30" s="91">
        <f t="shared" si="0"/>
        <v>37533844.900000006</v>
      </c>
      <c r="F30" s="107">
        <f t="shared" si="1"/>
        <v>2.0880636856447126</v>
      </c>
    </row>
    <row r="31" spans="1:6" s="8" customFormat="1" ht="21.75" customHeight="1">
      <c r="A31" s="85" t="s">
        <v>176</v>
      </c>
      <c r="B31" s="97" t="s">
        <v>129</v>
      </c>
      <c r="C31" s="78">
        <v>34496000</v>
      </c>
      <c r="D31" s="78">
        <v>72029844.9</v>
      </c>
      <c r="E31" s="108">
        <f t="shared" si="0"/>
        <v>37533844.900000006</v>
      </c>
      <c r="F31" s="109">
        <f t="shared" si="1"/>
        <v>2.0880636856447126</v>
      </c>
    </row>
    <row r="32" spans="1:6" s="9" customFormat="1" ht="15">
      <c r="A32" s="86" t="s">
        <v>87</v>
      </c>
      <c r="B32" s="115" t="s">
        <v>86</v>
      </c>
      <c r="C32" s="91">
        <f>SUM(C33:C34)</f>
        <v>8408000</v>
      </c>
      <c r="D32" s="91">
        <f>SUM(D33:D34)</f>
        <v>8388616.93</v>
      </c>
      <c r="E32" s="91">
        <f t="shared" si="0"/>
        <v>-19383.070000000298</v>
      </c>
      <c r="F32" s="107">
        <f t="shared" si="1"/>
        <v>0.9976946872026641</v>
      </c>
    </row>
    <row r="33" spans="1:6" s="9" customFormat="1" ht="48" customHeight="1">
      <c r="A33" s="85" t="s">
        <v>177</v>
      </c>
      <c r="B33" s="97" t="s">
        <v>85</v>
      </c>
      <c r="C33" s="78">
        <v>8358000</v>
      </c>
      <c r="D33" s="78">
        <v>8368616.93</v>
      </c>
      <c r="E33" s="108">
        <f t="shared" si="0"/>
        <v>10616.929999999702</v>
      </c>
      <c r="F33" s="109">
        <f t="shared" si="1"/>
        <v>1.0012702715960755</v>
      </c>
    </row>
    <row r="34" spans="1:6" s="8" customFormat="1" ht="29.25" customHeight="1">
      <c r="A34" s="85" t="s">
        <v>178</v>
      </c>
      <c r="B34" s="97" t="s">
        <v>130</v>
      </c>
      <c r="C34" s="78">
        <v>50000</v>
      </c>
      <c r="D34" s="78">
        <v>20000</v>
      </c>
      <c r="E34" s="108">
        <f t="shared" si="0"/>
        <v>-30000</v>
      </c>
      <c r="F34" s="109">
        <f t="shared" si="1"/>
        <v>0.4</v>
      </c>
    </row>
    <row r="35" spans="1:6" s="8" customFormat="1" ht="29.25" customHeight="1">
      <c r="A35" s="93" t="s">
        <v>131</v>
      </c>
      <c r="B35" s="116" t="s">
        <v>132</v>
      </c>
      <c r="C35" s="94">
        <f>SUM(C36:C37)</f>
        <v>0</v>
      </c>
      <c r="D35" s="94">
        <f>SUM(D36:D37)</f>
        <v>487.1</v>
      </c>
      <c r="E35" s="91">
        <f>D35-C35</f>
        <v>487.1</v>
      </c>
      <c r="F35" s="109" t="e">
        <f t="shared" si="1"/>
        <v>#DIV/0!</v>
      </c>
    </row>
    <row r="36" spans="1:6" s="8" customFormat="1" ht="29.25" customHeight="1">
      <c r="A36" s="85" t="s">
        <v>233</v>
      </c>
      <c r="B36" s="97" t="s">
        <v>235</v>
      </c>
      <c r="C36" s="78">
        <v>0</v>
      </c>
      <c r="D36" s="78">
        <v>60.6</v>
      </c>
      <c r="E36" s="108">
        <f t="shared" si="0"/>
        <v>60.6</v>
      </c>
      <c r="F36" s="109" t="e">
        <f t="shared" si="1"/>
        <v>#DIV/0!</v>
      </c>
    </row>
    <row r="37" spans="1:6" s="8" customFormat="1" ht="29.25" customHeight="1">
      <c r="A37" s="85" t="s">
        <v>179</v>
      </c>
      <c r="B37" s="97" t="s">
        <v>234</v>
      </c>
      <c r="C37" s="78">
        <v>0</v>
      </c>
      <c r="D37" s="78">
        <v>426.5</v>
      </c>
      <c r="E37" s="108">
        <f t="shared" si="0"/>
        <v>426.5</v>
      </c>
      <c r="F37" s="109" t="e">
        <f t="shared" si="1"/>
        <v>#DIV/0!</v>
      </c>
    </row>
    <row r="38" spans="1:6" s="8" customFormat="1" ht="15">
      <c r="A38" s="157" t="s">
        <v>84</v>
      </c>
      <c r="B38" s="158"/>
      <c r="C38" s="95">
        <f>C39+C49+C55+C59+C63+C64</f>
        <v>365984140.93000007</v>
      </c>
      <c r="D38" s="95">
        <f>D39+D49+D55+D59+D63+D64</f>
        <v>540758048.76</v>
      </c>
      <c r="E38" s="105">
        <f>D38-C38</f>
        <v>174773907.82999992</v>
      </c>
      <c r="F38" s="106">
        <f>D38/C38</f>
        <v>1.4775450307378977</v>
      </c>
    </row>
    <row r="39" spans="1:6" s="9" customFormat="1" ht="30.75">
      <c r="A39" s="96" t="s">
        <v>133</v>
      </c>
      <c r="B39" s="115" t="s">
        <v>83</v>
      </c>
      <c r="C39" s="91">
        <f>SUM(C40:C48)</f>
        <v>225005750</v>
      </c>
      <c r="D39" s="91">
        <f>SUM(D40:D48)</f>
        <v>310698956.48999995</v>
      </c>
      <c r="E39" s="91">
        <f>D39-C39</f>
        <v>85693206.48999995</v>
      </c>
      <c r="F39" s="107">
        <f t="shared" si="1"/>
        <v>1.3808489627042861</v>
      </c>
    </row>
    <row r="40" spans="1:6" s="8" customFormat="1" ht="46.5">
      <c r="A40" s="85" t="s">
        <v>180</v>
      </c>
      <c r="B40" s="97" t="s">
        <v>82</v>
      </c>
      <c r="C40" s="78">
        <v>185600000</v>
      </c>
      <c r="D40" s="78">
        <v>277632733.95</v>
      </c>
      <c r="E40" s="108">
        <f t="shared" si="0"/>
        <v>92032733.94999999</v>
      </c>
      <c r="F40" s="109">
        <f t="shared" si="1"/>
        <v>1.4958660234374999</v>
      </c>
    </row>
    <row r="41" spans="1:6" s="4" customFormat="1" ht="30.75">
      <c r="A41" s="85" t="s">
        <v>236</v>
      </c>
      <c r="B41" s="97" t="s">
        <v>237</v>
      </c>
      <c r="C41" s="78">
        <v>0</v>
      </c>
      <c r="D41" s="78">
        <v>5479.45</v>
      </c>
      <c r="E41" s="108">
        <f>D41-C41</f>
        <v>5479.45</v>
      </c>
      <c r="F41" s="109" t="e">
        <f>D41/C41</f>
        <v>#DIV/0!</v>
      </c>
    </row>
    <row r="42" spans="1:6" s="4" customFormat="1" ht="78">
      <c r="A42" s="85" t="s">
        <v>181</v>
      </c>
      <c r="B42" s="97" t="s">
        <v>205</v>
      </c>
      <c r="C42" s="78">
        <v>6000000</v>
      </c>
      <c r="D42" s="78">
        <v>7273242.33</v>
      </c>
      <c r="E42" s="108">
        <f>D42-C42</f>
        <v>1273242.33</v>
      </c>
      <c r="F42" s="109">
        <f>D42/C42</f>
        <v>1.212207055</v>
      </c>
    </row>
    <row r="43" spans="1:6" s="4" customFormat="1" ht="78">
      <c r="A43" s="85" t="s">
        <v>182</v>
      </c>
      <c r="B43" s="97" t="s">
        <v>81</v>
      </c>
      <c r="C43" s="78">
        <v>30300000</v>
      </c>
      <c r="D43" s="78">
        <v>15533218.31</v>
      </c>
      <c r="E43" s="108">
        <f t="shared" si="0"/>
        <v>-14766781.69</v>
      </c>
      <c r="F43" s="109">
        <f t="shared" si="1"/>
        <v>0.5126474689768977</v>
      </c>
    </row>
    <row r="44" spans="1:6" s="8" customFormat="1" ht="62.25">
      <c r="A44" s="85" t="s">
        <v>183</v>
      </c>
      <c r="B44" s="97" t="s">
        <v>117</v>
      </c>
      <c r="C44" s="78">
        <v>770000</v>
      </c>
      <c r="D44" s="78">
        <v>1247770.96</v>
      </c>
      <c r="E44" s="108">
        <f t="shared" si="0"/>
        <v>477770.95999999996</v>
      </c>
      <c r="F44" s="109">
        <f t="shared" si="1"/>
        <v>1.6204817662337663</v>
      </c>
    </row>
    <row r="45" spans="1:6" s="8" customFormat="1" ht="62.25">
      <c r="A45" s="85" t="s">
        <v>184</v>
      </c>
      <c r="B45" s="97" t="s">
        <v>134</v>
      </c>
      <c r="C45" s="78">
        <v>257000</v>
      </c>
      <c r="D45" s="78">
        <v>347307.19</v>
      </c>
      <c r="E45" s="108">
        <f t="shared" si="0"/>
        <v>90307.19</v>
      </c>
      <c r="F45" s="109">
        <f t="shared" si="1"/>
        <v>1.3513898443579766</v>
      </c>
    </row>
    <row r="46" spans="1:6" s="8" customFormat="1" ht="30.75">
      <c r="A46" s="85" t="s">
        <v>185</v>
      </c>
      <c r="B46" s="97" t="s">
        <v>118</v>
      </c>
      <c r="C46" s="78">
        <v>2078750</v>
      </c>
      <c r="D46" s="78">
        <v>8598845.26</v>
      </c>
      <c r="E46" s="108">
        <f t="shared" si="0"/>
        <v>6520095.26</v>
      </c>
      <c r="F46" s="109">
        <f t="shared" si="1"/>
        <v>4.136546126277811</v>
      </c>
    </row>
    <row r="47" spans="1:6" s="8" customFormat="1" ht="171">
      <c r="A47" s="85" t="s">
        <v>186</v>
      </c>
      <c r="B47" s="97" t="s">
        <v>163</v>
      </c>
      <c r="C47" s="78">
        <v>0</v>
      </c>
      <c r="D47" s="78">
        <v>25262.31</v>
      </c>
      <c r="E47" s="108">
        <f>D47-C47</f>
        <v>25262.31</v>
      </c>
      <c r="F47" s="109" t="e">
        <f>D47/C47</f>
        <v>#DIV/0!</v>
      </c>
    </row>
    <row r="48" spans="1:6" s="8" customFormat="1" ht="78">
      <c r="A48" s="85" t="s">
        <v>187</v>
      </c>
      <c r="B48" s="97" t="s">
        <v>244</v>
      </c>
      <c r="C48" s="78">
        <v>0</v>
      </c>
      <c r="D48" s="78">
        <v>35096.73</v>
      </c>
      <c r="E48" s="108">
        <f>D48-C48</f>
        <v>35096.73</v>
      </c>
      <c r="F48" s="109" t="e">
        <f>D48/C48</f>
        <v>#DIV/0!</v>
      </c>
    </row>
    <row r="49" spans="1:6" s="8" customFormat="1" ht="15">
      <c r="A49" s="98" t="s">
        <v>145</v>
      </c>
      <c r="B49" s="115" t="s">
        <v>146</v>
      </c>
      <c r="C49" s="43">
        <f>SUM(C50:C54)</f>
        <v>16632236.370000001</v>
      </c>
      <c r="D49" s="43">
        <f>SUM(D50:D54)</f>
        <v>12034895.78</v>
      </c>
      <c r="E49" s="91">
        <f t="shared" si="0"/>
        <v>-4597340.590000002</v>
      </c>
      <c r="F49" s="107">
        <f t="shared" si="1"/>
        <v>0.7235885489042024</v>
      </c>
    </row>
    <row r="50" spans="1:6" s="8" customFormat="1" ht="30.75">
      <c r="A50" s="85" t="s">
        <v>188</v>
      </c>
      <c r="B50" s="97" t="s">
        <v>151</v>
      </c>
      <c r="C50" s="78">
        <v>6226380</v>
      </c>
      <c r="D50" s="78">
        <v>2435597.6</v>
      </c>
      <c r="E50" s="108">
        <f>D50-C50</f>
        <v>-3790782.4</v>
      </c>
      <c r="F50" s="109">
        <f t="shared" si="1"/>
        <v>0.3911739405561498</v>
      </c>
    </row>
    <row r="51" spans="1:6" s="8" customFormat="1" ht="15">
      <c r="A51" s="85" t="s">
        <v>147</v>
      </c>
      <c r="B51" s="97" t="s">
        <v>152</v>
      </c>
      <c r="C51" s="78">
        <v>-960</v>
      </c>
      <c r="D51" s="78">
        <v>-12532.38</v>
      </c>
      <c r="E51" s="108">
        <f>D51-C51</f>
        <v>-11572.38</v>
      </c>
      <c r="F51" s="109">
        <f t="shared" si="1"/>
        <v>13.0545625</v>
      </c>
    </row>
    <row r="52" spans="1:6" s="8" customFormat="1" ht="15">
      <c r="A52" s="85" t="s">
        <v>148</v>
      </c>
      <c r="B52" s="97" t="s">
        <v>153</v>
      </c>
      <c r="C52" s="78">
        <v>7705616.37</v>
      </c>
      <c r="D52" s="78">
        <v>7844118.11</v>
      </c>
      <c r="E52" s="108">
        <f>D52-C52</f>
        <v>138501.74000000022</v>
      </c>
      <c r="F52" s="109">
        <f t="shared" si="1"/>
        <v>1.017974128654941</v>
      </c>
    </row>
    <row r="53" spans="1:6" s="8" customFormat="1" ht="15">
      <c r="A53" s="85" t="s">
        <v>149</v>
      </c>
      <c r="B53" s="97" t="s">
        <v>154</v>
      </c>
      <c r="C53" s="78">
        <v>447660</v>
      </c>
      <c r="D53" s="78">
        <v>348930.36</v>
      </c>
      <c r="E53" s="108">
        <f>D53-C53</f>
        <v>-98729.64000000001</v>
      </c>
      <c r="F53" s="109">
        <f t="shared" si="1"/>
        <v>0.7794539605950944</v>
      </c>
    </row>
    <row r="54" spans="1:6" s="8" customFormat="1" ht="30.75">
      <c r="A54" s="85" t="s">
        <v>150</v>
      </c>
      <c r="B54" s="97" t="s">
        <v>155</v>
      </c>
      <c r="C54" s="78">
        <v>2253540</v>
      </c>
      <c r="D54" s="78">
        <v>1418782.09</v>
      </c>
      <c r="E54" s="108">
        <f>D54-C54</f>
        <v>-834757.9099999999</v>
      </c>
      <c r="F54" s="109">
        <f t="shared" si="1"/>
        <v>0.6295792797110324</v>
      </c>
    </row>
    <row r="55" spans="1:6" s="8" customFormat="1" ht="30.75">
      <c r="A55" s="99" t="s">
        <v>189</v>
      </c>
      <c r="B55" s="115" t="s">
        <v>156</v>
      </c>
      <c r="C55" s="91">
        <f>SUM(C56:C58)</f>
        <v>80901766.72</v>
      </c>
      <c r="D55" s="91">
        <f>SUM(D56:D58)</f>
        <v>79966392.52</v>
      </c>
      <c r="E55" s="91">
        <f t="shared" si="0"/>
        <v>-935374.200000003</v>
      </c>
      <c r="F55" s="107">
        <f t="shared" si="1"/>
        <v>0.9884381486595055</v>
      </c>
    </row>
    <row r="56" spans="1:6" s="8" customFormat="1" ht="30.75">
      <c r="A56" s="85" t="s">
        <v>135</v>
      </c>
      <c r="B56" s="97" t="s">
        <v>206</v>
      </c>
      <c r="C56" s="78">
        <v>63530290</v>
      </c>
      <c r="D56" s="78">
        <v>57365395.62</v>
      </c>
      <c r="E56" s="108">
        <f t="shared" si="0"/>
        <v>-6164894.380000003</v>
      </c>
      <c r="F56" s="109">
        <f t="shared" si="1"/>
        <v>0.902961337340031</v>
      </c>
    </row>
    <row r="57" spans="1:6" s="8" customFormat="1" ht="30.75">
      <c r="A57" s="85" t="s">
        <v>190</v>
      </c>
      <c r="B57" s="97" t="s">
        <v>207</v>
      </c>
      <c r="C57" s="78">
        <v>0</v>
      </c>
      <c r="D57" s="78">
        <v>112969.29</v>
      </c>
      <c r="E57" s="108">
        <f t="shared" si="0"/>
        <v>112969.29</v>
      </c>
      <c r="F57" s="109" t="e">
        <f t="shared" si="1"/>
        <v>#DIV/0!</v>
      </c>
    </row>
    <row r="58" spans="1:6" s="8" customFormat="1" ht="30.75">
      <c r="A58" s="85" t="s">
        <v>191</v>
      </c>
      <c r="B58" s="97" t="s">
        <v>208</v>
      </c>
      <c r="C58" s="78">
        <v>17371476.72</v>
      </c>
      <c r="D58" s="78">
        <v>22488027.61</v>
      </c>
      <c r="E58" s="108">
        <f>D58-C58</f>
        <v>5116550.890000001</v>
      </c>
      <c r="F58" s="109">
        <f>D58/C58</f>
        <v>1.2945374749925118</v>
      </c>
    </row>
    <row r="59" spans="1:6" s="8" customFormat="1" ht="15">
      <c r="A59" s="96" t="s">
        <v>80</v>
      </c>
      <c r="B59" s="115" t="s">
        <v>136</v>
      </c>
      <c r="C59" s="43">
        <f>SUM(C60:C62)</f>
        <v>3840000</v>
      </c>
      <c r="D59" s="43">
        <f>SUM(D60:D62)</f>
        <v>5553885.85</v>
      </c>
      <c r="E59" s="91">
        <f t="shared" si="0"/>
        <v>1713885.8499999996</v>
      </c>
      <c r="F59" s="107">
        <f t="shared" si="1"/>
        <v>1.4463244401041666</v>
      </c>
    </row>
    <row r="60" spans="1:6" s="8" customFormat="1" ht="93">
      <c r="A60" s="123" t="s">
        <v>238</v>
      </c>
      <c r="B60" s="124" t="s">
        <v>241</v>
      </c>
      <c r="C60" s="78">
        <v>1110000</v>
      </c>
      <c r="D60" s="78">
        <v>2458769.77</v>
      </c>
      <c r="E60" s="108">
        <f>D60-C60</f>
        <v>1348769.77</v>
      </c>
      <c r="F60" s="109">
        <f>D60/C60</f>
        <v>2.2151079009009007</v>
      </c>
    </row>
    <row r="61" spans="1:6" s="8" customFormat="1" ht="30.75">
      <c r="A61" s="123" t="s">
        <v>239</v>
      </c>
      <c r="B61" s="124" t="s">
        <v>242</v>
      </c>
      <c r="C61" s="78">
        <v>2730000</v>
      </c>
      <c r="D61" s="78">
        <v>2911522.65</v>
      </c>
      <c r="E61" s="108">
        <f>D61-C61</f>
        <v>181522.6499999999</v>
      </c>
      <c r="F61" s="109">
        <f>D61/C61</f>
        <v>1.066491813186813</v>
      </c>
    </row>
    <row r="62" spans="1:6" s="8" customFormat="1" ht="46.5">
      <c r="A62" s="123" t="s">
        <v>240</v>
      </c>
      <c r="B62" s="124" t="s">
        <v>243</v>
      </c>
      <c r="C62" s="78">
        <v>0</v>
      </c>
      <c r="D62" s="78">
        <v>183593.43</v>
      </c>
      <c r="E62" s="108">
        <f>D62-C62</f>
        <v>183593.43</v>
      </c>
      <c r="F62" s="109" t="e">
        <f>D62/C62</f>
        <v>#DIV/0!</v>
      </c>
    </row>
    <row r="63" spans="1:6" s="8" customFormat="1" ht="15">
      <c r="A63" s="100" t="s">
        <v>79</v>
      </c>
      <c r="B63" s="115" t="s">
        <v>137</v>
      </c>
      <c r="C63" s="43">
        <v>39604387.84</v>
      </c>
      <c r="D63" s="43">
        <v>132379718.12</v>
      </c>
      <c r="E63" s="91">
        <f t="shared" si="0"/>
        <v>92775330.28</v>
      </c>
      <c r="F63" s="107">
        <f t="shared" si="1"/>
        <v>3.3425518065020543</v>
      </c>
    </row>
    <row r="64" spans="1:6" s="8" customFormat="1" ht="15">
      <c r="A64" s="101" t="s">
        <v>157</v>
      </c>
      <c r="B64" s="117" t="s">
        <v>209</v>
      </c>
      <c r="C64" s="43">
        <v>0</v>
      </c>
      <c r="D64" s="43">
        <v>124200</v>
      </c>
      <c r="E64" s="91">
        <f t="shared" si="0"/>
        <v>124200</v>
      </c>
      <c r="F64" s="107" t="e">
        <f t="shared" si="1"/>
        <v>#DIV/0!</v>
      </c>
    </row>
    <row r="65" spans="1:6" ht="15">
      <c r="A65" s="157" t="s">
        <v>78</v>
      </c>
      <c r="B65" s="158"/>
      <c r="C65" s="95">
        <f>C13+C38</f>
        <v>2825333882.2799997</v>
      </c>
      <c r="D65" s="95">
        <f>D13+D38</f>
        <v>3214273012.87</v>
      </c>
      <c r="E65" s="105">
        <f t="shared" si="0"/>
        <v>388939130.59000015</v>
      </c>
      <c r="F65" s="106">
        <f t="shared" si="1"/>
        <v>1.1376612983794088</v>
      </c>
    </row>
    <row r="66" spans="1:8" ht="15">
      <c r="A66" s="100" t="s">
        <v>77</v>
      </c>
      <c r="B66" s="115" t="s">
        <v>76</v>
      </c>
      <c r="C66" s="91">
        <f>C67+C72+C73+C76</f>
        <v>2146077791.1799998</v>
      </c>
      <c r="D66" s="91">
        <f>D67+D72+D73+D76</f>
        <v>2145151281.1499996</v>
      </c>
      <c r="E66" s="91">
        <f t="shared" si="0"/>
        <v>-926510.0300002098</v>
      </c>
      <c r="F66" s="107">
        <f t="shared" si="1"/>
        <v>0.999568277518267</v>
      </c>
      <c r="H66" s="40"/>
    </row>
    <row r="67" spans="1:8" s="7" customFormat="1" ht="36" customHeight="1">
      <c r="A67" s="102" t="s">
        <v>75</v>
      </c>
      <c r="B67" s="118" t="s">
        <v>74</v>
      </c>
      <c r="C67" s="91">
        <f>C68+C69+C70+C71</f>
        <v>2180027429.62</v>
      </c>
      <c r="D67" s="91">
        <f>D68+D69+D70+D71</f>
        <v>2176090343.64</v>
      </c>
      <c r="E67" s="91">
        <f t="shared" si="0"/>
        <v>-3937085.980000019</v>
      </c>
      <c r="F67" s="107">
        <f t="shared" si="1"/>
        <v>0.9981940199804338</v>
      </c>
      <c r="H67" s="41"/>
    </row>
    <row r="68" spans="1:6" ht="21" customHeight="1">
      <c r="A68" s="85" t="s">
        <v>192</v>
      </c>
      <c r="B68" s="97" t="s">
        <v>164</v>
      </c>
      <c r="C68" s="78">
        <v>265985323.13</v>
      </c>
      <c r="D68" s="78">
        <v>265985323.13</v>
      </c>
      <c r="E68" s="108">
        <f t="shared" si="0"/>
        <v>0</v>
      </c>
      <c r="F68" s="109">
        <f t="shared" si="1"/>
        <v>1</v>
      </c>
    </row>
    <row r="69" spans="1:6" ht="38.25" customHeight="1">
      <c r="A69" s="85" t="s">
        <v>193</v>
      </c>
      <c r="B69" s="97" t="s">
        <v>210</v>
      </c>
      <c r="C69" s="78">
        <v>96338179.23</v>
      </c>
      <c r="D69" s="78">
        <v>96201309.28</v>
      </c>
      <c r="E69" s="108">
        <f t="shared" si="0"/>
        <v>-136869.95000000298</v>
      </c>
      <c r="F69" s="109">
        <f t="shared" si="1"/>
        <v>0.9985792761385573</v>
      </c>
    </row>
    <row r="70" spans="1:6" ht="15">
      <c r="A70" s="85" t="s">
        <v>194</v>
      </c>
      <c r="B70" s="97" t="s">
        <v>211</v>
      </c>
      <c r="C70" s="78">
        <v>1799510611.97</v>
      </c>
      <c r="D70" s="78">
        <v>1796515989.11</v>
      </c>
      <c r="E70" s="108">
        <f t="shared" si="0"/>
        <v>-2994622.8600001335</v>
      </c>
      <c r="F70" s="109">
        <f t="shared" si="1"/>
        <v>0.9983358681854497</v>
      </c>
    </row>
    <row r="71" spans="1:6" ht="15">
      <c r="A71" s="85" t="s">
        <v>195</v>
      </c>
      <c r="B71" s="97" t="s">
        <v>212</v>
      </c>
      <c r="C71" s="78">
        <v>18193315.29</v>
      </c>
      <c r="D71" s="78">
        <v>17387722.12</v>
      </c>
      <c r="E71" s="108">
        <f t="shared" si="0"/>
        <v>-805593.1699999981</v>
      </c>
      <c r="F71" s="109">
        <f t="shared" si="1"/>
        <v>0.9557203754698411</v>
      </c>
    </row>
    <row r="72" spans="1:6" s="9" customFormat="1" ht="15">
      <c r="A72" s="99" t="s">
        <v>158</v>
      </c>
      <c r="B72" s="119" t="s">
        <v>138</v>
      </c>
      <c r="C72" s="43">
        <v>17932759.18</v>
      </c>
      <c r="D72" s="43">
        <v>17932759.18</v>
      </c>
      <c r="E72" s="91">
        <f t="shared" si="0"/>
        <v>0</v>
      </c>
      <c r="F72" s="107">
        <f t="shared" si="1"/>
        <v>1</v>
      </c>
    </row>
    <row r="73" spans="1:6" s="8" customFormat="1" ht="62.25">
      <c r="A73" s="99" t="s">
        <v>196</v>
      </c>
      <c r="B73" s="117" t="s">
        <v>213</v>
      </c>
      <c r="C73" s="103">
        <f>C74+C75</f>
        <v>20006191.939999998</v>
      </c>
      <c r="D73" s="103">
        <f>D74+D75</f>
        <v>23137851.23</v>
      </c>
      <c r="E73" s="91">
        <f t="shared" si="0"/>
        <v>3131659.290000003</v>
      </c>
      <c r="F73" s="107">
        <f t="shared" si="1"/>
        <v>1.1565345018878193</v>
      </c>
    </row>
    <row r="74" spans="1:6" s="10" customFormat="1" ht="30.75">
      <c r="A74" s="85" t="s">
        <v>197</v>
      </c>
      <c r="B74" s="97" t="s">
        <v>140</v>
      </c>
      <c r="C74" s="78">
        <v>17468044.83</v>
      </c>
      <c r="D74" s="78">
        <v>18720362.84</v>
      </c>
      <c r="E74" s="108">
        <f t="shared" si="0"/>
        <v>1252318.0100000016</v>
      </c>
      <c r="F74" s="109">
        <f t="shared" si="1"/>
        <v>1.0716919393204924</v>
      </c>
    </row>
    <row r="75" spans="1:6" s="10" customFormat="1" ht="46.5">
      <c r="A75" s="85" t="s">
        <v>198</v>
      </c>
      <c r="B75" s="97" t="s">
        <v>139</v>
      </c>
      <c r="C75" s="78">
        <v>2538147.11</v>
      </c>
      <c r="D75" s="78">
        <v>4417488.39</v>
      </c>
      <c r="E75" s="108">
        <f>D75-C75</f>
        <v>1879341.2799999998</v>
      </c>
      <c r="F75" s="109">
        <f>D75/C75</f>
        <v>1.74043827979695</v>
      </c>
    </row>
    <row r="76" spans="1:6" s="10" customFormat="1" ht="46.5">
      <c r="A76" s="104" t="s">
        <v>199</v>
      </c>
      <c r="B76" s="117" t="s">
        <v>214</v>
      </c>
      <c r="C76" s="43">
        <v>-71888589.56</v>
      </c>
      <c r="D76" s="43">
        <v>-72009672.9</v>
      </c>
      <c r="E76" s="91">
        <f t="shared" si="0"/>
        <v>-121083.34000000358</v>
      </c>
      <c r="F76" s="107">
        <f t="shared" si="1"/>
        <v>1.001684319316057</v>
      </c>
    </row>
    <row r="77" spans="1:8" s="11" customFormat="1" ht="20.25" customHeight="1">
      <c r="A77" s="149" t="s">
        <v>73</v>
      </c>
      <c r="B77" s="150"/>
      <c r="C77" s="62">
        <f>C65+C66</f>
        <v>4971411673.459999</v>
      </c>
      <c r="D77" s="62">
        <f>D65+D66</f>
        <v>5359424294.0199995</v>
      </c>
      <c r="E77" s="63">
        <f t="shared" si="0"/>
        <v>388012620.5600004</v>
      </c>
      <c r="F77" s="64">
        <f t="shared" si="1"/>
        <v>1.0780487809189923</v>
      </c>
      <c r="H77" s="42"/>
    </row>
    <row r="78" spans="1:6" ht="18" customHeight="1">
      <c r="A78" s="159" t="s">
        <v>72</v>
      </c>
      <c r="B78" s="160"/>
      <c r="C78" s="45"/>
      <c r="D78" s="45"/>
      <c r="E78" s="45"/>
      <c r="F78" s="46"/>
    </row>
    <row r="79" spans="1:6" ht="15">
      <c r="A79" s="27" t="s">
        <v>71</v>
      </c>
      <c r="B79" s="28" t="s">
        <v>70</v>
      </c>
      <c r="C79" s="67">
        <f>SUM(C80:C86)</f>
        <v>937339982.81</v>
      </c>
      <c r="D79" s="68">
        <f>SUM(D80:D86)</f>
        <v>908061156.8499999</v>
      </c>
      <c r="E79" s="69">
        <f>C79-D79</f>
        <v>29278825.96000004</v>
      </c>
      <c r="F79" s="70">
        <f>D79/C79</f>
        <v>0.9687639207790681</v>
      </c>
    </row>
    <row r="80" spans="1:6" ht="30.75">
      <c r="A80" s="121" t="s">
        <v>215</v>
      </c>
      <c r="B80" s="12" t="s">
        <v>69</v>
      </c>
      <c r="C80" s="79">
        <v>6636423.68</v>
      </c>
      <c r="D80" s="79">
        <v>6487142.07</v>
      </c>
      <c r="E80" s="65">
        <f>C80-D80</f>
        <v>149281.6099999994</v>
      </c>
      <c r="F80" s="66">
        <f>D80/C80</f>
        <v>0.9775057143428192</v>
      </c>
    </row>
    <row r="81" spans="1:6" ht="46.5">
      <c r="A81" s="121" t="s">
        <v>216</v>
      </c>
      <c r="B81" s="12" t="s">
        <v>68</v>
      </c>
      <c r="C81" s="79">
        <v>4178564.08</v>
      </c>
      <c r="D81" s="79">
        <v>4074606.88</v>
      </c>
      <c r="E81" s="65">
        <f aca="true" t="shared" si="2" ref="E81:E128">C81-D81</f>
        <v>103957.20000000019</v>
      </c>
      <c r="F81" s="66">
        <f aca="true" t="shared" si="3" ref="F81:F129">D81/C81</f>
        <v>0.9751213100936817</v>
      </c>
    </row>
    <row r="82" spans="1:6" ht="46.5">
      <c r="A82" s="121" t="s">
        <v>217</v>
      </c>
      <c r="B82" s="29" t="s">
        <v>67</v>
      </c>
      <c r="C82" s="79">
        <v>78802017.42</v>
      </c>
      <c r="D82" s="79">
        <v>76093536.16</v>
      </c>
      <c r="E82" s="65">
        <f t="shared" si="2"/>
        <v>2708481.2600000054</v>
      </c>
      <c r="F82" s="66">
        <f t="shared" si="3"/>
        <v>0.9656292903573229</v>
      </c>
    </row>
    <row r="83" spans="1:6" ht="30.75">
      <c r="A83" s="121" t="s">
        <v>66</v>
      </c>
      <c r="B83" s="12" t="s">
        <v>65</v>
      </c>
      <c r="C83" s="79">
        <v>50834923.14</v>
      </c>
      <c r="D83" s="79">
        <v>50393199.19</v>
      </c>
      <c r="E83" s="65">
        <f t="shared" si="2"/>
        <v>441723.950000003</v>
      </c>
      <c r="F83" s="66">
        <f t="shared" si="3"/>
        <v>0.9913106202839436</v>
      </c>
    </row>
    <row r="84" spans="1:6" ht="15.75" customHeight="1">
      <c r="A84" s="121" t="s">
        <v>120</v>
      </c>
      <c r="B84" s="12" t="s">
        <v>119</v>
      </c>
      <c r="C84" s="79">
        <v>13979702</v>
      </c>
      <c r="D84" s="79">
        <v>13979702</v>
      </c>
      <c r="E84" s="65">
        <f>C84-D84</f>
        <v>0</v>
      </c>
      <c r="F84" s="66">
        <f>D84/C84</f>
        <v>1</v>
      </c>
    </row>
    <row r="85" spans="1:6" s="8" customFormat="1" ht="15">
      <c r="A85" s="121" t="s">
        <v>64</v>
      </c>
      <c r="B85" s="12" t="s">
        <v>63</v>
      </c>
      <c r="C85" s="79">
        <v>6671776.45</v>
      </c>
      <c r="D85" s="79"/>
      <c r="E85" s="65">
        <f t="shared" si="2"/>
        <v>6671776.45</v>
      </c>
      <c r="F85" s="66">
        <f t="shared" si="3"/>
        <v>0</v>
      </c>
    </row>
    <row r="86" spans="1:6" s="8" customFormat="1" ht="15">
      <c r="A86" s="121" t="s">
        <v>62</v>
      </c>
      <c r="B86" s="12" t="s">
        <v>61</v>
      </c>
      <c r="C86" s="79">
        <v>776236576.04</v>
      </c>
      <c r="D86" s="79">
        <v>757032970.55</v>
      </c>
      <c r="E86" s="65">
        <f t="shared" si="2"/>
        <v>19203605.49000001</v>
      </c>
      <c r="F86" s="66">
        <f t="shared" si="3"/>
        <v>0.9752606279029418</v>
      </c>
    </row>
    <row r="87" spans="1:6" s="7" customFormat="1" ht="15">
      <c r="A87" s="20" t="s">
        <v>60</v>
      </c>
      <c r="B87" s="24" t="s">
        <v>59</v>
      </c>
      <c r="C87" s="73">
        <f>C88</f>
        <v>22559088.21</v>
      </c>
      <c r="D87" s="73">
        <f>D88</f>
        <v>20096992.33</v>
      </c>
      <c r="E87" s="69">
        <f t="shared" si="2"/>
        <v>2462095.8800000027</v>
      </c>
      <c r="F87" s="70">
        <f t="shared" si="3"/>
        <v>0.8908601333050064</v>
      </c>
    </row>
    <row r="88" spans="1:6" ht="30.75">
      <c r="A88" s="31" t="s">
        <v>167</v>
      </c>
      <c r="B88" s="12" t="s">
        <v>166</v>
      </c>
      <c r="C88" s="79">
        <v>22559088.21</v>
      </c>
      <c r="D88" s="79">
        <v>20096992.33</v>
      </c>
      <c r="E88" s="65">
        <f t="shared" si="2"/>
        <v>2462095.8800000027</v>
      </c>
      <c r="F88" s="66">
        <f t="shared" si="3"/>
        <v>0.8908601333050064</v>
      </c>
    </row>
    <row r="89" spans="1:6" ht="15">
      <c r="A89" s="20" t="s">
        <v>58</v>
      </c>
      <c r="B89" s="24" t="s">
        <v>57</v>
      </c>
      <c r="C89" s="67">
        <f>C90+C91+C93+C94+C95</f>
        <v>552935637.1999999</v>
      </c>
      <c r="D89" s="67">
        <f>D90+D91+D93+D94+D95</f>
        <v>470702770.96000004</v>
      </c>
      <c r="E89" s="69">
        <f t="shared" si="2"/>
        <v>82232866.23999989</v>
      </c>
      <c r="F89" s="70">
        <f t="shared" si="3"/>
        <v>0.8512794967305466</v>
      </c>
    </row>
    <row r="90" spans="1:6" ht="15">
      <c r="A90" s="32" t="s">
        <v>56</v>
      </c>
      <c r="B90" s="12" t="s">
        <v>55</v>
      </c>
      <c r="C90" s="79">
        <v>971631.03</v>
      </c>
      <c r="D90" s="79">
        <v>894957.49</v>
      </c>
      <c r="E90" s="65">
        <f t="shared" si="2"/>
        <v>76673.54000000004</v>
      </c>
      <c r="F90" s="66">
        <f t="shared" si="3"/>
        <v>0.9210878022287946</v>
      </c>
    </row>
    <row r="91" spans="1:6" ht="15">
      <c r="A91" s="32" t="s">
        <v>54</v>
      </c>
      <c r="B91" s="12" t="s">
        <v>53</v>
      </c>
      <c r="C91" s="79">
        <v>292659331.23</v>
      </c>
      <c r="D91" s="79">
        <v>290425480.14</v>
      </c>
      <c r="E91" s="65">
        <f t="shared" si="2"/>
        <v>2233851.0900000334</v>
      </c>
      <c r="F91" s="66">
        <f t="shared" si="3"/>
        <v>0.9923670600878792</v>
      </c>
    </row>
    <row r="92" spans="1:6" s="8" customFormat="1" ht="33.75" customHeight="1">
      <c r="A92" s="145" t="s">
        <v>6</v>
      </c>
      <c r="B92" s="146"/>
      <c r="C92" s="82">
        <v>4916117.35</v>
      </c>
      <c r="D92" s="82">
        <v>4916117.35</v>
      </c>
      <c r="E92" s="65">
        <f t="shared" si="2"/>
        <v>0</v>
      </c>
      <c r="F92" s="66">
        <f t="shared" si="3"/>
        <v>1</v>
      </c>
    </row>
    <row r="93" spans="1:6" ht="15">
      <c r="A93" s="33" t="s">
        <v>52</v>
      </c>
      <c r="B93" s="26" t="s">
        <v>51</v>
      </c>
      <c r="C93" s="79">
        <v>19721920</v>
      </c>
      <c r="D93" s="79">
        <v>17721920</v>
      </c>
      <c r="E93" s="65">
        <f t="shared" si="2"/>
        <v>2000000</v>
      </c>
      <c r="F93" s="66">
        <f t="shared" si="3"/>
        <v>0.8985899952945757</v>
      </c>
    </row>
    <row r="94" spans="1:6" ht="15">
      <c r="A94" s="30" t="s">
        <v>50</v>
      </c>
      <c r="B94" s="12" t="s">
        <v>49</v>
      </c>
      <c r="C94" s="79">
        <v>151420925.02</v>
      </c>
      <c r="D94" s="79">
        <v>75794342.84</v>
      </c>
      <c r="E94" s="65">
        <f t="shared" si="2"/>
        <v>75626582.18</v>
      </c>
      <c r="F94" s="66">
        <f t="shared" si="3"/>
        <v>0.5005539546795723</v>
      </c>
    </row>
    <row r="95" spans="1:6" ht="15">
      <c r="A95" s="32" t="s">
        <v>48</v>
      </c>
      <c r="B95" s="12" t="s">
        <v>47</v>
      </c>
      <c r="C95" s="79">
        <v>88161829.92</v>
      </c>
      <c r="D95" s="79">
        <v>85866070.49</v>
      </c>
      <c r="E95" s="65">
        <f>C95-D95</f>
        <v>2295759.430000007</v>
      </c>
      <c r="F95" s="66">
        <f t="shared" si="3"/>
        <v>0.9739597121329806</v>
      </c>
    </row>
    <row r="96" spans="1:6" ht="15">
      <c r="A96" s="20" t="s">
        <v>46</v>
      </c>
      <c r="B96" s="24" t="s">
        <v>45</v>
      </c>
      <c r="C96" s="67">
        <f>C97</f>
        <v>12617396.95</v>
      </c>
      <c r="D96" s="67">
        <f>D97</f>
        <v>174268.62</v>
      </c>
      <c r="E96" s="69">
        <f t="shared" si="2"/>
        <v>12443128.33</v>
      </c>
      <c r="F96" s="70">
        <f t="shared" si="3"/>
        <v>0.013811772799935569</v>
      </c>
    </row>
    <row r="97" spans="1:6" ht="15">
      <c r="A97" s="32" t="s">
        <v>115</v>
      </c>
      <c r="B97" s="12" t="s">
        <v>114</v>
      </c>
      <c r="C97" s="79">
        <v>12617396.95</v>
      </c>
      <c r="D97" s="84">
        <v>174268.62</v>
      </c>
      <c r="E97" s="65">
        <f t="shared" si="2"/>
        <v>12443128.33</v>
      </c>
      <c r="F97" s="66">
        <f t="shared" si="3"/>
        <v>0.013811772799935569</v>
      </c>
    </row>
    <row r="98" spans="1:6" s="7" customFormat="1" ht="15">
      <c r="A98" s="34" t="s">
        <v>44</v>
      </c>
      <c r="B98" s="35" t="s">
        <v>43</v>
      </c>
      <c r="C98" s="73">
        <f>C99</f>
        <v>18677135.25</v>
      </c>
      <c r="D98" s="73">
        <f>D99</f>
        <v>7796783.8</v>
      </c>
      <c r="E98" s="69">
        <f>C98-D98</f>
        <v>10880351.45</v>
      </c>
      <c r="F98" s="70">
        <f>D98/C98</f>
        <v>0.4174507329757651</v>
      </c>
    </row>
    <row r="99" spans="1:6" ht="15">
      <c r="A99" s="81" t="s">
        <v>141</v>
      </c>
      <c r="B99" s="26" t="s">
        <v>142</v>
      </c>
      <c r="C99" s="79">
        <v>18677135.25</v>
      </c>
      <c r="D99" s="79">
        <v>7796783.8</v>
      </c>
      <c r="E99" s="65">
        <f t="shared" si="2"/>
        <v>10880351.45</v>
      </c>
      <c r="F99" s="66">
        <f t="shared" si="3"/>
        <v>0.4174507329757651</v>
      </c>
    </row>
    <row r="100" spans="1:6" s="8" customFormat="1" ht="15">
      <c r="A100" s="126" t="s">
        <v>6</v>
      </c>
      <c r="B100" s="127"/>
      <c r="C100" s="128">
        <v>6802367.4</v>
      </c>
      <c r="D100" s="128">
        <v>6244218.6</v>
      </c>
      <c r="E100" s="71">
        <f>C100-D100</f>
        <v>558148.8000000007</v>
      </c>
      <c r="F100" s="72">
        <f>D100/C100</f>
        <v>0.9179478603287436</v>
      </c>
    </row>
    <row r="101" spans="1:6" ht="15">
      <c r="A101" s="20" t="s">
        <v>42</v>
      </c>
      <c r="B101" s="24" t="s">
        <v>41</v>
      </c>
      <c r="C101" s="67">
        <f>C102+C103+C104+C105+C106</f>
        <v>2857551203.5800004</v>
      </c>
      <c r="D101" s="67">
        <f>D102+D103+D104+D105+D106</f>
        <v>2661591858.04</v>
      </c>
      <c r="E101" s="69">
        <f t="shared" si="2"/>
        <v>195959345.54000044</v>
      </c>
      <c r="F101" s="70">
        <f t="shared" si="3"/>
        <v>0.9314240300245544</v>
      </c>
    </row>
    <row r="102" spans="1:6" ht="15">
      <c r="A102" s="32" t="s">
        <v>40</v>
      </c>
      <c r="B102" s="12" t="s">
        <v>39</v>
      </c>
      <c r="C102" s="79">
        <v>807329326.24</v>
      </c>
      <c r="D102" s="79">
        <v>803721606.35</v>
      </c>
      <c r="E102" s="65">
        <f t="shared" si="2"/>
        <v>3607719.8899999857</v>
      </c>
      <c r="F102" s="66">
        <f t="shared" si="3"/>
        <v>0.9955312909208905</v>
      </c>
    </row>
    <row r="103" spans="1:6" ht="15">
      <c r="A103" s="32" t="s">
        <v>38</v>
      </c>
      <c r="B103" s="12" t="s">
        <v>37</v>
      </c>
      <c r="C103" s="79">
        <v>1458254675.6</v>
      </c>
      <c r="D103" s="79">
        <v>1413978842.02</v>
      </c>
      <c r="E103" s="65">
        <f t="shared" si="2"/>
        <v>44275833.57999992</v>
      </c>
      <c r="F103" s="66">
        <f t="shared" si="3"/>
        <v>0.9696377907639606</v>
      </c>
    </row>
    <row r="104" spans="1:6" ht="15">
      <c r="A104" s="32" t="s">
        <v>122</v>
      </c>
      <c r="B104" s="12" t="s">
        <v>121</v>
      </c>
      <c r="C104" s="79">
        <v>408636243.05</v>
      </c>
      <c r="D104" s="79">
        <v>262924140.3</v>
      </c>
      <c r="E104" s="65">
        <f t="shared" si="2"/>
        <v>145712102.75</v>
      </c>
      <c r="F104" s="66">
        <f t="shared" si="3"/>
        <v>0.6434185532285962</v>
      </c>
    </row>
    <row r="105" spans="1:6" ht="15">
      <c r="A105" s="32" t="s">
        <v>219</v>
      </c>
      <c r="B105" s="12" t="s">
        <v>36</v>
      </c>
      <c r="C105" s="79">
        <v>31077312.87</v>
      </c>
      <c r="D105" s="79">
        <v>29459926.16</v>
      </c>
      <c r="E105" s="65">
        <f t="shared" si="2"/>
        <v>1617386.710000001</v>
      </c>
      <c r="F105" s="66">
        <f t="shared" si="3"/>
        <v>0.9479560309230816</v>
      </c>
    </row>
    <row r="106" spans="1:6" ht="15">
      <c r="A106" s="32" t="s">
        <v>35</v>
      </c>
      <c r="B106" s="12" t="s">
        <v>34</v>
      </c>
      <c r="C106" s="79">
        <v>152253645.82</v>
      </c>
      <c r="D106" s="79">
        <v>151507343.21</v>
      </c>
      <c r="E106" s="65">
        <f t="shared" si="2"/>
        <v>746302.6099999845</v>
      </c>
      <c r="F106" s="66">
        <f t="shared" si="3"/>
        <v>0.9950982939949938</v>
      </c>
    </row>
    <row r="107" spans="1:6" ht="15">
      <c r="A107" s="20" t="s">
        <v>245</v>
      </c>
      <c r="B107" s="24" t="s">
        <v>33</v>
      </c>
      <c r="C107" s="67">
        <f>C108+C109</f>
        <v>155701625.02</v>
      </c>
      <c r="D107" s="68">
        <f>D108+D109</f>
        <v>153895160.89</v>
      </c>
      <c r="E107" s="69">
        <f t="shared" si="2"/>
        <v>1806464.130000025</v>
      </c>
      <c r="F107" s="70">
        <f t="shared" si="3"/>
        <v>0.9883979108775006</v>
      </c>
    </row>
    <row r="108" spans="1:6" ht="15">
      <c r="A108" s="32" t="s">
        <v>32</v>
      </c>
      <c r="B108" s="12" t="s">
        <v>31</v>
      </c>
      <c r="C108" s="79">
        <v>122952930.5</v>
      </c>
      <c r="D108" s="79">
        <v>121265813.72</v>
      </c>
      <c r="E108" s="65">
        <f t="shared" si="2"/>
        <v>1687116.7800000012</v>
      </c>
      <c r="F108" s="66">
        <f t="shared" si="3"/>
        <v>0.9862783524301603</v>
      </c>
    </row>
    <row r="109" spans="1:6" ht="15">
      <c r="A109" s="31" t="s">
        <v>218</v>
      </c>
      <c r="B109" s="12" t="s">
        <v>30</v>
      </c>
      <c r="C109" s="79">
        <v>32748694.52</v>
      </c>
      <c r="D109" s="79">
        <v>32629347.17</v>
      </c>
      <c r="E109" s="65">
        <f t="shared" si="2"/>
        <v>119347.34999999776</v>
      </c>
      <c r="F109" s="66">
        <f t="shared" si="3"/>
        <v>0.9963556608362782</v>
      </c>
    </row>
    <row r="110" spans="1:6" ht="15">
      <c r="A110" s="21" t="s">
        <v>124</v>
      </c>
      <c r="B110" s="24" t="s">
        <v>123</v>
      </c>
      <c r="C110" s="73">
        <f>C111</f>
        <v>10930452.68</v>
      </c>
      <c r="D110" s="73">
        <f>D111</f>
        <v>10930452.68</v>
      </c>
      <c r="E110" s="74">
        <f>E111</f>
        <v>0</v>
      </c>
      <c r="F110" s="70">
        <f>D110/C110</f>
        <v>1</v>
      </c>
    </row>
    <row r="111" spans="1:6" ht="15">
      <c r="A111" s="31" t="s">
        <v>126</v>
      </c>
      <c r="B111" s="12" t="s">
        <v>125</v>
      </c>
      <c r="C111" s="79">
        <v>10930452.68</v>
      </c>
      <c r="D111" s="79">
        <v>10930452.68</v>
      </c>
      <c r="E111" s="65">
        <f>C111-D111</f>
        <v>0</v>
      </c>
      <c r="F111" s="66">
        <f>D111/C111</f>
        <v>1</v>
      </c>
    </row>
    <row r="112" spans="1:6" ht="15">
      <c r="A112" s="20" t="s">
        <v>29</v>
      </c>
      <c r="B112" s="24" t="s">
        <v>28</v>
      </c>
      <c r="C112" s="67">
        <f>SUM(C113:C116)</f>
        <v>234770789.43</v>
      </c>
      <c r="D112" s="68">
        <f>SUM(D113:D116)</f>
        <v>196946792.54000002</v>
      </c>
      <c r="E112" s="69">
        <f t="shared" si="2"/>
        <v>37823996.889999986</v>
      </c>
      <c r="F112" s="70">
        <f t="shared" si="3"/>
        <v>0.8388896805184628</v>
      </c>
    </row>
    <row r="113" spans="1:6" ht="15">
      <c r="A113" s="32" t="s">
        <v>27</v>
      </c>
      <c r="B113" s="12" t="s">
        <v>26</v>
      </c>
      <c r="C113" s="79">
        <v>12960946.01</v>
      </c>
      <c r="D113" s="79">
        <v>12960946.01</v>
      </c>
      <c r="E113" s="65">
        <f t="shared" si="2"/>
        <v>0</v>
      </c>
      <c r="F113" s="66">
        <f t="shared" si="3"/>
        <v>1</v>
      </c>
    </row>
    <row r="114" spans="1:6" ht="15">
      <c r="A114" s="32" t="s">
        <v>25</v>
      </c>
      <c r="B114" s="12" t="s">
        <v>24</v>
      </c>
      <c r="C114" s="79">
        <v>52195237.1</v>
      </c>
      <c r="D114" s="79">
        <v>21997035.15</v>
      </c>
      <c r="E114" s="65">
        <f t="shared" si="2"/>
        <v>30198201.950000003</v>
      </c>
      <c r="F114" s="66">
        <f t="shared" si="3"/>
        <v>0.4214375941593337</v>
      </c>
    </row>
    <row r="115" spans="1:6" ht="15">
      <c r="A115" s="32" t="s">
        <v>23</v>
      </c>
      <c r="B115" s="12" t="s">
        <v>22</v>
      </c>
      <c r="C115" s="79">
        <v>129324841.87</v>
      </c>
      <c r="D115" s="79">
        <v>122755584.93</v>
      </c>
      <c r="E115" s="65">
        <f t="shared" si="2"/>
        <v>6569256.939999998</v>
      </c>
      <c r="F115" s="66">
        <f t="shared" si="3"/>
        <v>0.9492034411563128</v>
      </c>
    </row>
    <row r="116" spans="1:6" ht="15">
      <c r="A116" s="32" t="s">
        <v>21</v>
      </c>
      <c r="B116" s="12" t="s">
        <v>20</v>
      </c>
      <c r="C116" s="79">
        <v>40289764.45</v>
      </c>
      <c r="D116" s="79">
        <v>39233226.45</v>
      </c>
      <c r="E116" s="65">
        <f t="shared" si="2"/>
        <v>1056538</v>
      </c>
      <c r="F116" s="66">
        <f t="shared" si="3"/>
        <v>0.9737765158366419</v>
      </c>
    </row>
    <row r="117" spans="1:6" s="7" customFormat="1" ht="15">
      <c r="A117" s="20" t="s">
        <v>19</v>
      </c>
      <c r="B117" s="24" t="s">
        <v>18</v>
      </c>
      <c r="C117" s="73">
        <f>SUM(C118:C120)</f>
        <v>193304534.04000002</v>
      </c>
      <c r="D117" s="73">
        <f>SUM(D118:D120)</f>
        <v>169117375.56</v>
      </c>
      <c r="E117" s="69">
        <f t="shared" si="2"/>
        <v>24187158.48000002</v>
      </c>
      <c r="F117" s="70">
        <f t="shared" si="3"/>
        <v>0.8748753690640539</v>
      </c>
    </row>
    <row r="118" spans="1:6" s="10" customFormat="1" ht="15">
      <c r="A118" s="32" t="s">
        <v>17</v>
      </c>
      <c r="B118" s="12" t="s">
        <v>16</v>
      </c>
      <c r="C118" s="79">
        <v>174822370.69</v>
      </c>
      <c r="D118" s="79">
        <v>150684712.21</v>
      </c>
      <c r="E118" s="65">
        <f t="shared" si="2"/>
        <v>24137658.47999999</v>
      </c>
      <c r="F118" s="66">
        <f t="shared" si="3"/>
        <v>0.8619303789055602</v>
      </c>
    </row>
    <row r="119" spans="1:6" s="10" customFormat="1" ht="15">
      <c r="A119" s="25" t="s">
        <v>15</v>
      </c>
      <c r="B119" s="12" t="s">
        <v>14</v>
      </c>
      <c r="C119" s="79">
        <v>6335857.71</v>
      </c>
      <c r="D119" s="79">
        <v>6286357.71</v>
      </c>
      <c r="E119" s="65">
        <f t="shared" si="2"/>
        <v>49500</v>
      </c>
      <c r="F119" s="66">
        <f t="shared" si="3"/>
        <v>0.9921873245477288</v>
      </c>
    </row>
    <row r="120" spans="1:6" s="10" customFormat="1" ht="15">
      <c r="A120" s="25" t="s">
        <v>246</v>
      </c>
      <c r="B120" s="12" t="s">
        <v>247</v>
      </c>
      <c r="C120" s="125">
        <v>12146305.64</v>
      </c>
      <c r="D120" s="79">
        <v>12146305.64</v>
      </c>
      <c r="E120" s="65">
        <f>C120-D120</f>
        <v>0</v>
      </c>
      <c r="F120" s="66">
        <f>D120/C120</f>
        <v>1</v>
      </c>
    </row>
    <row r="121" spans="1:6" s="9" customFormat="1" ht="30.75">
      <c r="A121" s="22" t="s">
        <v>220</v>
      </c>
      <c r="B121" s="24" t="s">
        <v>13</v>
      </c>
      <c r="C121" s="67">
        <f>C122+C124+C126</f>
        <v>858172027.0699999</v>
      </c>
      <c r="D121" s="68">
        <f>D122+D124+D126</f>
        <v>762858910.72</v>
      </c>
      <c r="E121" s="69">
        <f t="shared" si="2"/>
        <v>95313116.3499999</v>
      </c>
      <c r="F121" s="70">
        <f t="shared" si="3"/>
        <v>0.8889347201453056</v>
      </c>
    </row>
    <row r="122" spans="1:6" ht="30.75">
      <c r="A122" s="121" t="s">
        <v>12</v>
      </c>
      <c r="B122" s="12" t="s">
        <v>11</v>
      </c>
      <c r="C122" s="79">
        <v>296760900</v>
      </c>
      <c r="D122" s="79">
        <v>296760900</v>
      </c>
      <c r="E122" s="65">
        <f t="shared" si="2"/>
        <v>0</v>
      </c>
      <c r="F122" s="66">
        <f t="shared" si="3"/>
        <v>1</v>
      </c>
    </row>
    <row r="123" spans="1:6" s="8" customFormat="1" ht="30" customHeight="1">
      <c r="A123" s="145" t="s">
        <v>6</v>
      </c>
      <c r="B123" s="146"/>
      <c r="C123" s="82">
        <v>296760900</v>
      </c>
      <c r="D123" s="82">
        <v>296760900</v>
      </c>
      <c r="E123" s="71">
        <f t="shared" si="2"/>
        <v>0</v>
      </c>
      <c r="F123" s="72">
        <f t="shared" si="3"/>
        <v>1</v>
      </c>
    </row>
    <row r="124" spans="1:6" s="8" customFormat="1" ht="15">
      <c r="A124" s="30" t="s">
        <v>10</v>
      </c>
      <c r="B124" s="12" t="s">
        <v>9</v>
      </c>
      <c r="C124" s="79">
        <v>15491528.8</v>
      </c>
      <c r="D124" s="79">
        <v>15491528.8</v>
      </c>
      <c r="E124" s="65">
        <f t="shared" si="2"/>
        <v>0</v>
      </c>
      <c r="F124" s="66">
        <f t="shared" si="3"/>
        <v>1</v>
      </c>
    </row>
    <row r="125" spans="1:6" s="8" customFormat="1" ht="29.25" customHeight="1">
      <c r="A125" s="145" t="s">
        <v>6</v>
      </c>
      <c r="B125" s="146"/>
      <c r="C125" s="82">
        <v>15491528.8</v>
      </c>
      <c r="D125" s="82">
        <v>15491528.8</v>
      </c>
      <c r="E125" s="71">
        <f t="shared" si="2"/>
        <v>0</v>
      </c>
      <c r="F125" s="72">
        <f t="shared" si="3"/>
        <v>1</v>
      </c>
    </row>
    <row r="126" spans="1:6" ht="23.25" customHeight="1">
      <c r="A126" s="25" t="s">
        <v>8</v>
      </c>
      <c r="B126" s="12" t="s">
        <v>7</v>
      </c>
      <c r="C126" s="79">
        <f>C127+C128</f>
        <v>545919598.27</v>
      </c>
      <c r="D126" s="79">
        <f>D127+D128</f>
        <v>450606481.91999996</v>
      </c>
      <c r="E126" s="65">
        <f t="shared" si="2"/>
        <v>95313116.35000002</v>
      </c>
      <c r="F126" s="66">
        <f t="shared" si="3"/>
        <v>0.8254081431550654</v>
      </c>
    </row>
    <row r="127" spans="1:6" ht="23.25" customHeight="1">
      <c r="A127" s="147" t="s">
        <v>165</v>
      </c>
      <c r="B127" s="148"/>
      <c r="C127" s="82">
        <v>210945000</v>
      </c>
      <c r="D127" s="82">
        <v>210945000</v>
      </c>
      <c r="E127" s="71">
        <f t="shared" si="2"/>
        <v>0</v>
      </c>
      <c r="F127" s="72">
        <f t="shared" si="3"/>
        <v>1</v>
      </c>
    </row>
    <row r="128" spans="1:6" s="8" customFormat="1" ht="30" customHeight="1">
      <c r="A128" s="147" t="s">
        <v>6</v>
      </c>
      <c r="B128" s="148"/>
      <c r="C128" s="82">
        <v>334974598.27</v>
      </c>
      <c r="D128" s="82">
        <v>239661481.92</v>
      </c>
      <c r="E128" s="71">
        <f t="shared" si="2"/>
        <v>95313116.35</v>
      </c>
      <c r="F128" s="72">
        <f t="shared" si="3"/>
        <v>0.7154616593549142</v>
      </c>
    </row>
    <row r="129" spans="1:6" ht="15">
      <c r="A129" s="151" t="s">
        <v>5</v>
      </c>
      <c r="B129" s="152"/>
      <c r="C129" s="76">
        <f>C79+C87+C89+C96+C98+C101+C107+C110+C112+C117+C121</f>
        <v>5854559872.240001</v>
      </c>
      <c r="D129" s="76">
        <f>D79+D87+D89+D96+D98+D101+D107+D110+D112+D117+D121</f>
        <v>5362172522.99</v>
      </c>
      <c r="E129" s="80">
        <f>C129-D129</f>
        <v>492387349.25000095</v>
      </c>
      <c r="F129" s="77">
        <f t="shared" si="3"/>
        <v>0.9158967778970531</v>
      </c>
    </row>
    <row r="130" spans="1:6" s="8" customFormat="1" ht="30.75" customHeight="1">
      <c r="A130" s="145" t="s">
        <v>4</v>
      </c>
      <c r="B130" s="146"/>
      <c r="C130" s="75">
        <f>C92+C123+C125+C128+C100</f>
        <v>658945511.82</v>
      </c>
      <c r="D130" s="75">
        <f>D92+D123+D125+D128+D100</f>
        <v>563074246.6700001</v>
      </c>
      <c r="E130" s="65">
        <f>C130-D130</f>
        <v>95871265.14999998</v>
      </c>
      <c r="F130" s="66">
        <f>D130/C130</f>
        <v>0.8545080535032333</v>
      </c>
    </row>
    <row r="131" spans="1:6" s="7" customFormat="1" ht="28.5" customHeight="1">
      <c r="A131" s="36" t="s">
        <v>3</v>
      </c>
      <c r="B131" s="23"/>
      <c r="C131" s="67">
        <f>C77-C129</f>
        <v>-883148198.7800016</v>
      </c>
      <c r="D131" s="67">
        <f>D77-D129</f>
        <v>-2748228.970000267</v>
      </c>
      <c r="E131" s="69"/>
      <c r="F131" s="70"/>
    </row>
    <row r="132" spans="1:6" ht="15">
      <c r="A132" s="37"/>
      <c r="B132" s="38"/>
      <c r="C132" s="6"/>
      <c r="D132" s="6"/>
      <c r="E132" s="6"/>
      <c r="F132" s="39"/>
    </row>
    <row r="133" spans="1:6" ht="15">
      <c r="A133" s="37"/>
      <c r="B133" s="38"/>
      <c r="C133" s="6"/>
      <c r="D133" s="3"/>
      <c r="E133" s="6"/>
      <c r="F133" s="39"/>
    </row>
    <row r="134" spans="1:6" ht="15">
      <c r="A134" s="37"/>
      <c r="B134" s="38"/>
      <c r="C134" s="6"/>
      <c r="D134" s="3"/>
      <c r="E134" s="6"/>
      <c r="F134" s="39"/>
    </row>
    <row r="135" spans="1:6" ht="15">
      <c r="A135" s="161" t="s">
        <v>143</v>
      </c>
      <c r="B135" s="161"/>
      <c r="C135" s="161"/>
      <c r="D135" s="161"/>
      <c r="E135" s="18"/>
      <c r="F135" s="19"/>
    </row>
    <row r="136" spans="1:6" ht="15">
      <c r="A136" s="162" t="s">
        <v>2</v>
      </c>
      <c r="B136" s="162"/>
      <c r="C136" s="162"/>
      <c r="D136" s="162"/>
      <c r="E136" s="47"/>
      <c r="F136" s="19"/>
    </row>
    <row r="137" spans="1:6" ht="15">
      <c r="A137" s="163" t="s">
        <v>253</v>
      </c>
      <c r="B137" s="163"/>
      <c r="C137" s="163"/>
      <c r="D137" s="163"/>
      <c r="E137" s="47"/>
      <c r="F137" s="19"/>
    </row>
    <row r="138" spans="1:6" ht="15">
      <c r="A138" s="44"/>
      <c r="B138" s="44"/>
      <c r="C138" s="5"/>
      <c r="D138" s="5"/>
      <c r="E138" s="5"/>
      <c r="F138" s="48"/>
    </row>
    <row r="139" spans="1:6" ht="15.75" customHeight="1">
      <c r="A139" s="137" t="s">
        <v>1</v>
      </c>
      <c r="B139" s="137" t="s">
        <v>0</v>
      </c>
      <c r="C139" s="139" t="s">
        <v>229</v>
      </c>
      <c r="D139" s="141" t="s">
        <v>111</v>
      </c>
      <c r="E139" s="143"/>
      <c r="F139" s="49"/>
    </row>
    <row r="140" spans="1:6" ht="54" customHeight="1" thickBot="1">
      <c r="A140" s="138"/>
      <c r="B140" s="138"/>
      <c r="C140" s="140"/>
      <c r="D140" s="142"/>
      <c r="E140" s="143"/>
      <c r="F140" s="50"/>
    </row>
    <row r="141" spans="1:6" ht="15" hidden="1">
      <c r="A141" s="51"/>
      <c r="B141" s="52"/>
      <c r="C141" s="53"/>
      <c r="D141" s="53"/>
      <c r="E141" s="6"/>
      <c r="F141" s="54"/>
    </row>
    <row r="142" spans="1:6" ht="15" hidden="1">
      <c r="A142" s="154"/>
      <c r="B142" s="155"/>
      <c r="C142" s="56"/>
      <c r="D142" s="56"/>
      <c r="E142" s="6"/>
      <c r="F142" s="54"/>
    </row>
    <row r="143" spans="1:6" ht="15">
      <c r="A143" s="122" t="s">
        <v>225</v>
      </c>
      <c r="B143" s="55"/>
      <c r="C143" s="56">
        <f>C147+C144</f>
        <v>883148198.7800016</v>
      </c>
      <c r="D143" s="56">
        <f>D147+D144</f>
        <v>2748228.970000267</v>
      </c>
      <c r="E143" s="6"/>
      <c r="F143" s="54"/>
    </row>
    <row r="144" spans="1:6" s="7" customFormat="1" ht="15">
      <c r="A144" s="129" t="s">
        <v>250</v>
      </c>
      <c r="B144" s="130" t="s">
        <v>224</v>
      </c>
      <c r="C144" s="56">
        <v>-22500000</v>
      </c>
      <c r="D144" s="56">
        <v>-22500000</v>
      </c>
      <c r="E144" s="6"/>
      <c r="F144" s="54"/>
    </row>
    <row r="145" spans="1:6" ht="15">
      <c r="A145" s="134" t="s">
        <v>249</v>
      </c>
      <c r="B145" s="131" t="s">
        <v>251</v>
      </c>
      <c r="C145" s="136">
        <v>-22500000</v>
      </c>
      <c r="D145" s="136">
        <v>-22500000</v>
      </c>
      <c r="E145" s="6"/>
      <c r="F145" s="54"/>
    </row>
    <row r="146" spans="1:6" ht="30.75">
      <c r="A146" s="134" t="s">
        <v>248</v>
      </c>
      <c r="B146" s="131" t="s">
        <v>252</v>
      </c>
      <c r="C146" s="136">
        <v>-22500000</v>
      </c>
      <c r="D146" s="136">
        <v>-22500000</v>
      </c>
      <c r="E146" s="6"/>
      <c r="F146" s="54"/>
    </row>
    <row r="147" spans="1:6" ht="15">
      <c r="A147" s="135" t="s">
        <v>223</v>
      </c>
      <c r="B147" s="132" t="s">
        <v>224</v>
      </c>
      <c r="C147" s="57">
        <f>C148</f>
        <v>905648198.7800016</v>
      </c>
      <c r="D147" s="57">
        <f>D148</f>
        <v>25248228.970000267</v>
      </c>
      <c r="E147" s="58"/>
      <c r="F147" s="59"/>
    </row>
    <row r="148" spans="1:6" ht="15">
      <c r="A148" s="61" t="s">
        <v>161</v>
      </c>
      <c r="B148" s="133" t="s">
        <v>144</v>
      </c>
      <c r="C148" s="60">
        <f>C149+C150</f>
        <v>905648198.7800016</v>
      </c>
      <c r="D148" s="60">
        <f>D149+D150</f>
        <v>25248228.970000267</v>
      </c>
      <c r="E148" s="3"/>
      <c r="F148" s="15"/>
    </row>
    <row r="149" spans="1:6" ht="30.75">
      <c r="A149" s="61" t="s">
        <v>160</v>
      </c>
      <c r="B149" s="133" t="s">
        <v>222</v>
      </c>
      <c r="C149" s="60">
        <f>-C77</f>
        <v>-4971411673.459999</v>
      </c>
      <c r="D149" s="60">
        <v>-5859411910.03</v>
      </c>
      <c r="E149" s="3"/>
      <c r="F149" s="15"/>
    </row>
    <row r="150" spans="1:6" ht="41.25" customHeight="1">
      <c r="A150" s="61" t="s">
        <v>159</v>
      </c>
      <c r="B150" s="133" t="s">
        <v>221</v>
      </c>
      <c r="C150" s="83">
        <f>C129-C146</f>
        <v>5877059872.240001</v>
      </c>
      <c r="D150" s="83">
        <v>5884660139</v>
      </c>
      <c r="E150" s="3"/>
      <c r="F150" s="15"/>
    </row>
    <row r="151" spans="1:6" ht="15">
      <c r="A151" s="13"/>
      <c r="B151" s="13"/>
      <c r="C151" s="3"/>
      <c r="D151" s="3"/>
      <c r="E151" s="3"/>
      <c r="F151" s="15"/>
    </row>
    <row r="152" spans="1:6" ht="15">
      <c r="A152" s="13"/>
      <c r="B152" s="13"/>
      <c r="C152" s="3"/>
      <c r="D152" s="3"/>
      <c r="E152" s="3"/>
      <c r="F152" s="15"/>
    </row>
    <row r="153" spans="1:6" ht="15">
      <c r="A153" s="13" t="s">
        <v>230</v>
      </c>
      <c r="B153" s="13"/>
      <c r="C153" s="3"/>
      <c r="D153" s="3"/>
      <c r="E153" s="3"/>
      <c r="F153" s="15"/>
    </row>
    <row r="154" spans="1:6" ht="15">
      <c r="A154" s="13"/>
      <c r="B154" s="13"/>
      <c r="C154" s="3"/>
      <c r="D154" s="3"/>
      <c r="E154" s="3"/>
      <c r="F154" s="15"/>
    </row>
    <row r="155" spans="1:6" ht="15">
      <c r="A155" s="13"/>
      <c r="B155" s="13"/>
      <c r="C155" s="3"/>
      <c r="D155" s="3"/>
      <c r="E155" s="3"/>
      <c r="F155" s="15"/>
    </row>
    <row r="156" spans="1:6" ht="15">
      <c r="A156" s="13"/>
      <c r="B156" s="13"/>
      <c r="C156" s="3"/>
      <c r="D156" s="3"/>
      <c r="E156" s="3"/>
      <c r="F156" s="15"/>
    </row>
    <row r="157" spans="1:6" ht="15">
      <c r="A157" s="13"/>
      <c r="B157" s="13"/>
      <c r="C157" s="3"/>
      <c r="D157" s="3"/>
      <c r="E157" s="3"/>
      <c r="F157" s="15"/>
    </row>
    <row r="158" spans="1:6" ht="15">
      <c r="A158" s="13"/>
      <c r="B158" s="13"/>
      <c r="C158" s="3"/>
      <c r="D158" s="3"/>
      <c r="E158" s="3"/>
      <c r="F158" s="15"/>
    </row>
    <row r="159" spans="1:6" ht="15">
      <c r="A159" s="13"/>
      <c r="B159" s="13"/>
      <c r="C159" s="3"/>
      <c r="D159" s="3"/>
      <c r="E159" s="3"/>
      <c r="F159" s="15"/>
    </row>
    <row r="160" spans="1:6" ht="15">
      <c r="A160" s="13"/>
      <c r="B160" s="13"/>
      <c r="C160" s="3"/>
      <c r="D160" s="3"/>
      <c r="E160" s="3"/>
      <c r="F160" s="15"/>
    </row>
    <row r="161" spans="1:6" ht="15">
      <c r="A161" s="13"/>
      <c r="B161" s="13"/>
      <c r="C161" s="3"/>
      <c r="D161" s="3"/>
      <c r="E161" s="3"/>
      <c r="F161" s="15"/>
    </row>
    <row r="162" spans="1:6" ht="15">
      <c r="A162" s="13"/>
      <c r="B162" s="13"/>
      <c r="C162" s="3"/>
      <c r="D162" s="3"/>
      <c r="E162" s="3"/>
      <c r="F162" s="15"/>
    </row>
    <row r="163" spans="1:6" ht="15">
      <c r="A163" s="13"/>
      <c r="B163" s="13"/>
      <c r="C163" s="3"/>
      <c r="D163" s="3"/>
      <c r="E163" s="3"/>
      <c r="F163" s="15"/>
    </row>
    <row r="164" spans="1:6" ht="15">
      <c r="A164" s="13"/>
      <c r="B164" s="13"/>
      <c r="C164" s="3"/>
      <c r="D164" s="3"/>
      <c r="E164" s="3"/>
      <c r="F164" s="15"/>
    </row>
    <row r="165" spans="1:6" ht="15">
      <c r="A165" s="13"/>
      <c r="B165" s="13"/>
      <c r="C165" s="3"/>
      <c r="D165" s="3"/>
      <c r="E165" s="3"/>
      <c r="F165" s="15"/>
    </row>
    <row r="166" spans="1:6" ht="15">
      <c r="A166" s="13"/>
      <c r="B166" s="13"/>
      <c r="C166" s="3"/>
      <c r="D166" s="3"/>
      <c r="E166" s="3"/>
      <c r="F166" s="15"/>
    </row>
    <row r="167" spans="1:6" ht="15">
      <c r="A167" s="13"/>
      <c r="B167" s="13"/>
      <c r="C167" s="3"/>
      <c r="D167" s="3"/>
      <c r="E167" s="3"/>
      <c r="F167" s="15"/>
    </row>
    <row r="168" spans="1:6" ht="15">
      <c r="A168" s="13"/>
      <c r="B168" s="13"/>
      <c r="C168" s="3"/>
      <c r="D168" s="3"/>
      <c r="E168" s="3"/>
      <c r="F168" s="15"/>
    </row>
    <row r="169" spans="1:6" ht="15">
      <c r="A169" s="13"/>
      <c r="B169" s="13"/>
      <c r="C169" s="3"/>
      <c r="D169" s="3"/>
      <c r="E169" s="3"/>
      <c r="F169" s="15"/>
    </row>
    <row r="170" spans="1:6" ht="15">
      <c r="A170" s="13"/>
      <c r="B170" s="13"/>
      <c r="C170" s="3"/>
      <c r="D170" s="3"/>
      <c r="E170" s="3"/>
      <c r="F170" s="15"/>
    </row>
    <row r="171" spans="1:6" ht="15">
      <c r="A171" s="13"/>
      <c r="B171" s="13"/>
      <c r="C171" s="3"/>
      <c r="D171" s="3"/>
      <c r="E171" s="3"/>
      <c r="F171" s="15"/>
    </row>
    <row r="172" spans="1:6" ht="15">
      <c r="A172" s="13"/>
      <c r="B172" s="13"/>
      <c r="C172" s="3"/>
      <c r="D172" s="3"/>
      <c r="E172" s="3"/>
      <c r="F172" s="15"/>
    </row>
    <row r="173" spans="1:6" ht="15">
      <c r="A173" s="13"/>
      <c r="B173" s="13"/>
      <c r="C173" s="3"/>
      <c r="D173" s="3"/>
      <c r="E173" s="3"/>
      <c r="F173" s="15"/>
    </row>
    <row r="174" spans="1:6" ht="15">
      <c r="A174" s="13"/>
      <c r="B174" s="13"/>
      <c r="C174" s="3"/>
      <c r="D174" s="3"/>
      <c r="E174" s="3"/>
      <c r="F174" s="15"/>
    </row>
    <row r="175" spans="1:6" ht="15">
      <c r="A175" s="13"/>
      <c r="B175" s="13"/>
      <c r="C175" s="3"/>
      <c r="D175" s="3"/>
      <c r="E175" s="3"/>
      <c r="F175" s="15"/>
    </row>
    <row r="176" spans="1:6" ht="15">
      <c r="A176" s="13"/>
      <c r="B176" s="13"/>
      <c r="C176" s="3"/>
      <c r="D176" s="3"/>
      <c r="E176" s="3"/>
      <c r="F176" s="15"/>
    </row>
    <row r="177" spans="1:6" ht="15">
      <c r="A177" s="13"/>
      <c r="B177" s="13"/>
      <c r="C177" s="3"/>
      <c r="D177" s="3"/>
      <c r="E177" s="3"/>
      <c r="F177" s="15"/>
    </row>
    <row r="178" spans="1:6" ht="15">
      <c r="A178" s="13"/>
      <c r="B178" s="13"/>
      <c r="C178" s="3"/>
      <c r="D178" s="3"/>
      <c r="E178" s="3"/>
      <c r="F178" s="15"/>
    </row>
    <row r="179" spans="1:6" ht="15">
      <c r="A179" s="13"/>
      <c r="B179" s="13"/>
      <c r="C179" s="3"/>
      <c r="D179" s="3"/>
      <c r="E179" s="3"/>
      <c r="F179" s="15"/>
    </row>
    <row r="180" spans="1:6" ht="15">
      <c r="A180" s="13"/>
      <c r="B180" s="13"/>
      <c r="C180" s="3"/>
      <c r="D180" s="3"/>
      <c r="E180" s="3"/>
      <c r="F180" s="15"/>
    </row>
    <row r="181" spans="1:6" ht="15">
      <c r="A181" s="13"/>
      <c r="B181" s="13"/>
      <c r="C181" s="3"/>
      <c r="D181" s="3"/>
      <c r="E181" s="3"/>
      <c r="F181" s="15"/>
    </row>
    <row r="182" spans="1:6" ht="15">
      <c r="A182" s="13"/>
      <c r="B182" s="13"/>
      <c r="C182" s="3"/>
      <c r="D182" s="3"/>
      <c r="E182" s="3"/>
      <c r="F182" s="15"/>
    </row>
    <row r="183" spans="1:6" ht="15">
      <c r="A183" s="13"/>
      <c r="B183" s="13"/>
      <c r="C183" s="3"/>
      <c r="D183" s="3"/>
      <c r="E183" s="3"/>
      <c r="F183" s="15"/>
    </row>
    <row r="184" spans="1:6" ht="15">
      <c r="A184" s="13"/>
      <c r="B184" s="13"/>
      <c r="C184" s="3"/>
      <c r="D184" s="3"/>
      <c r="E184" s="3"/>
      <c r="F184" s="15"/>
    </row>
    <row r="185" spans="1:6" ht="15">
      <c r="A185" s="13"/>
      <c r="B185" s="13"/>
      <c r="C185" s="3"/>
      <c r="D185" s="3"/>
      <c r="E185" s="3"/>
      <c r="F185" s="15"/>
    </row>
    <row r="186" spans="1:6" ht="15">
      <c r="A186" s="13"/>
      <c r="B186" s="13"/>
      <c r="C186" s="3"/>
      <c r="D186" s="3"/>
      <c r="E186" s="3"/>
      <c r="F186" s="15"/>
    </row>
    <row r="187" spans="1:6" ht="15">
      <c r="A187" s="13"/>
      <c r="B187" s="13"/>
      <c r="C187" s="3"/>
      <c r="D187" s="3"/>
      <c r="E187" s="3"/>
      <c r="F187" s="15"/>
    </row>
    <row r="188" spans="1:6" ht="15">
      <c r="A188" s="13"/>
      <c r="B188" s="13"/>
      <c r="C188" s="3"/>
      <c r="D188" s="3"/>
      <c r="E188" s="3"/>
      <c r="F188" s="15"/>
    </row>
    <row r="189" spans="1:6" ht="15">
      <c r="A189" s="13"/>
      <c r="B189" s="13"/>
      <c r="C189" s="3"/>
      <c r="D189" s="3"/>
      <c r="E189" s="3"/>
      <c r="F189" s="15"/>
    </row>
    <row r="190" spans="1:6" ht="15">
      <c r="A190" s="13"/>
      <c r="B190" s="13"/>
      <c r="C190" s="3"/>
      <c r="D190" s="3"/>
      <c r="E190" s="3"/>
      <c r="F190" s="15"/>
    </row>
    <row r="191" spans="1:6" ht="15">
      <c r="A191" s="13"/>
      <c r="B191" s="13"/>
      <c r="C191" s="3"/>
      <c r="D191" s="3"/>
      <c r="E191" s="3"/>
      <c r="F191" s="15"/>
    </row>
    <row r="192" spans="1:6" ht="15">
      <c r="A192" s="13"/>
      <c r="B192" s="13"/>
      <c r="C192" s="3"/>
      <c r="D192" s="3"/>
      <c r="E192" s="3"/>
      <c r="F192" s="15"/>
    </row>
    <row r="193" spans="1:6" ht="15">
      <c r="A193" s="13"/>
      <c r="B193" s="13"/>
      <c r="C193" s="3"/>
      <c r="D193" s="3"/>
      <c r="E193" s="3"/>
      <c r="F193" s="15"/>
    </row>
    <row r="194" spans="1:6" ht="15">
      <c r="A194" s="13"/>
      <c r="B194" s="13"/>
      <c r="C194" s="3"/>
      <c r="D194" s="3"/>
      <c r="E194" s="3"/>
      <c r="F194" s="15"/>
    </row>
  </sheetData>
  <sheetProtection/>
  <mergeCells count="30">
    <mergeCell ref="A10:A11"/>
    <mergeCell ref="A127:B127"/>
    <mergeCell ref="E10:F10"/>
    <mergeCell ref="A123:B123"/>
    <mergeCell ref="A6:F6"/>
    <mergeCell ref="A7:F7"/>
    <mergeCell ref="A8:F8"/>
    <mergeCell ref="A65:B65"/>
    <mergeCell ref="B10:B11"/>
    <mergeCell ref="C10:C11"/>
    <mergeCell ref="A12:B12"/>
    <mergeCell ref="A142:B142"/>
    <mergeCell ref="A13:B13"/>
    <mergeCell ref="A38:B38"/>
    <mergeCell ref="A78:B78"/>
    <mergeCell ref="A92:B92"/>
    <mergeCell ref="A135:D135"/>
    <mergeCell ref="A136:D136"/>
    <mergeCell ref="A137:D137"/>
    <mergeCell ref="A139:A140"/>
    <mergeCell ref="B139:B140"/>
    <mergeCell ref="C139:C140"/>
    <mergeCell ref="D139:D140"/>
    <mergeCell ref="E139:E140"/>
    <mergeCell ref="D10:D11"/>
    <mergeCell ref="A130:B130"/>
    <mergeCell ref="A125:B125"/>
    <mergeCell ref="A128:B128"/>
    <mergeCell ref="A77:B77"/>
    <mergeCell ref="A129:B129"/>
  </mergeCells>
  <printOptions/>
  <pageMargins left="0.5118110236220472" right="0.3937007874015748" top="0.2755905511811024" bottom="0.31496062992125984" header="0.2362204724409449" footer="0.35433070866141736"/>
  <pageSetup fitToHeight="3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Общий_отдел_2</cp:lastModifiedBy>
  <cp:lastPrinted>2023-03-24T01:44:33Z</cp:lastPrinted>
  <dcterms:created xsi:type="dcterms:W3CDTF">2016-02-29T00:02:37Z</dcterms:created>
  <dcterms:modified xsi:type="dcterms:W3CDTF">2024-03-25T02:14:33Z</dcterms:modified>
  <cp:category/>
  <cp:version/>
  <cp:contentType/>
  <cp:contentStatus/>
</cp:coreProperties>
</file>